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C:\Users\fernando.fffo\Desktop\"/>
    </mc:Choice>
  </mc:AlternateContent>
  <xr:revisionPtr revIDLastSave="0" documentId="13_ncr:1_{954BF16F-6A3F-488F-AB43-FC1D16A952E0}" xr6:coauthVersionLast="36" xr6:coauthVersionMax="47" xr10:uidLastSave="{00000000-0000-0000-0000-000000000000}"/>
  <bookViews>
    <workbookView xWindow="-90" yWindow="-90" windowWidth="28980" windowHeight="15780" tabRatio="745" xr2:uid="{00000000-000D-0000-FFFF-FFFF00000000}"/>
  </bookViews>
  <sheets>
    <sheet name="Supervisão Técnica" sheetId="5" r:id="rId1"/>
    <sheet name=" Mecânico de Ref." sheetId="6" r:id="rId2"/>
    <sheet name=" Eletrotécnico" sheetId="8" r:id="rId3"/>
    <sheet name="Oficial" sheetId="9" r:id="rId4"/>
    <sheet name="Auxiliar Manutenção" sheetId="24" r:id="rId5"/>
    <sheet name="ITEM I - Resumo MO" sheetId="20" r:id="rId6"/>
    <sheet name="ITEM 2.ANEXO IV - EVENTUAIS" sheetId="12" r:id="rId7"/>
    <sheet name="ITEM 3. ANEXO V - PEÇAS E MAT." sheetId="27" r:id="rId8"/>
    <sheet name="ITEM4.ANEXO VI - ESPECIALIZADOS" sheetId="14" r:id="rId9"/>
    <sheet name="UNIFORMES" sheetId="28" r:id="rId10"/>
    <sheet name="EPI" sheetId="29" r:id="rId11"/>
    <sheet name="INSTRUMENTOS" sheetId="30" r:id="rId12"/>
    <sheet name="BDI's" sheetId="31" r:id="rId13"/>
  </sheets>
  <definedNames>
    <definedName name="Excel_BuiltIn_Print_Area_3" localSheetId="7">#REF!</definedName>
    <definedName name="Excel_BuiltIn_Print_Area_3">#REF!</definedName>
    <definedName name="INSUMO" localSheetId="7">#REF!</definedName>
    <definedName name="INSUMO">#REF!</definedName>
    <definedName name="s" localSheetId="7">#REF!</definedName>
    <definedName name="s">#REF!</definedName>
    <definedName name="TESTE" localSheetId="7">#REF!</definedName>
    <definedName name="TEST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30" l="1"/>
  <c r="H37" i="30" s="1"/>
  <c r="E30" i="30"/>
  <c r="E31" i="30" s="1"/>
  <c r="B21" i="29"/>
  <c r="B22" i="29" s="1"/>
  <c r="B30" i="30" l="1"/>
  <c r="B31" i="30" s="1"/>
  <c r="B12" i="29" l="1"/>
  <c r="B13" i="29" s="1"/>
  <c r="C8" i="28" l="1"/>
  <c r="C9" i="28" s="1"/>
  <c r="F11" i="14" l="1"/>
  <c r="D103" i="24"/>
  <c r="D119" i="24" s="1"/>
  <c r="D92" i="24"/>
  <c r="C89" i="24"/>
  <c r="C93" i="24" s="1"/>
  <c r="D84" i="24"/>
  <c r="C84" i="24"/>
  <c r="C92" i="24" s="1"/>
  <c r="C94" i="24" s="1"/>
  <c r="C73" i="24"/>
  <c r="C59" i="24"/>
  <c r="D55" i="24"/>
  <c r="D54" i="24"/>
  <c r="D56" i="24" s="1"/>
  <c r="D61" i="24" s="1"/>
  <c r="D53" i="24"/>
  <c r="D52" i="24"/>
  <c r="C49" i="24"/>
  <c r="C60" i="24" s="1"/>
  <c r="D48" i="24"/>
  <c r="D47" i="24"/>
  <c r="D46" i="24"/>
  <c r="D45" i="24"/>
  <c r="D44" i="24"/>
  <c r="D43" i="24"/>
  <c r="D42" i="24"/>
  <c r="D41" i="24"/>
  <c r="D49" i="24" s="1"/>
  <c r="D60" i="24" s="1"/>
  <c r="D30" i="24"/>
  <c r="D28" i="24"/>
  <c r="D29" i="24" s="1"/>
  <c r="D31" i="24" s="1"/>
  <c r="D28" i="5"/>
  <c r="D103" i="9"/>
  <c r="D119" i="9" s="1"/>
  <c r="C89" i="9"/>
  <c r="C93" i="9" s="1"/>
  <c r="D84" i="9"/>
  <c r="D92" i="9" s="1"/>
  <c r="C84" i="9"/>
  <c r="C92" i="9" s="1"/>
  <c r="C94" i="9" s="1"/>
  <c r="C73" i="9"/>
  <c r="D72" i="9"/>
  <c r="D71" i="9"/>
  <c r="D70" i="9"/>
  <c r="D69" i="9"/>
  <c r="D68" i="9"/>
  <c r="D67" i="9"/>
  <c r="D73" i="9" s="1"/>
  <c r="D117" i="9" s="1"/>
  <c r="C59" i="9"/>
  <c r="D56" i="9"/>
  <c r="D61" i="9" s="1"/>
  <c r="D55" i="9"/>
  <c r="D54" i="9"/>
  <c r="D53" i="9"/>
  <c r="D52" i="9"/>
  <c r="C49" i="9"/>
  <c r="C60" i="9" s="1"/>
  <c r="D48" i="9"/>
  <c r="D47" i="9"/>
  <c r="D46" i="9"/>
  <c r="D45" i="9"/>
  <c r="D44" i="9"/>
  <c r="D43" i="9"/>
  <c r="D42" i="9"/>
  <c r="D41" i="9"/>
  <c r="D49" i="9" s="1"/>
  <c r="D60" i="9" s="1"/>
  <c r="D30" i="9"/>
  <c r="D28" i="9"/>
  <c r="D103" i="8"/>
  <c r="D119" i="8" s="1"/>
  <c r="C89" i="8"/>
  <c r="C93" i="8" s="1"/>
  <c r="C84" i="8"/>
  <c r="C92" i="8" s="1"/>
  <c r="C94" i="8" s="1"/>
  <c r="D84" i="8"/>
  <c r="D92" i="8" s="1"/>
  <c r="C73" i="8"/>
  <c r="C59" i="8"/>
  <c r="D55" i="8"/>
  <c r="D54" i="8"/>
  <c r="D53" i="8"/>
  <c r="D52" i="8"/>
  <c r="C49" i="8"/>
  <c r="C60" i="8" s="1"/>
  <c r="D30" i="8"/>
  <c r="D28" i="8"/>
  <c r="D29" i="8" s="1"/>
  <c r="D31" i="8" s="1"/>
  <c r="D67" i="8" s="1"/>
  <c r="D103" i="6"/>
  <c r="D119" i="6" s="1"/>
  <c r="C93" i="6"/>
  <c r="C89" i="6"/>
  <c r="C84" i="6"/>
  <c r="C92" i="6" s="1"/>
  <c r="C94" i="6" s="1"/>
  <c r="D84" i="6"/>
  <c r="D92" i="6" s="1"/>
  <c r="C73" i="6"/>
  <c r="C59" i="6"/>
  <c r="D55" i="6"/>
  <c r="D54" i="6"/>
  <c r="D53" i="6"/>
  <c r="D52" i="6"/>
  <c r="D56" i="6" s="1"/>
  <c r="D61" i="6" s="1"/>
  <c r="C49" i="6"/>
  <c r="C60" i="6" s="1"/>
  <c r="D48" i="6"/>
  <c r="D47" i="6"/>
  <c r="D46" i="6"/>
  <c r="D45" i="6"/>
  <c r="D44" i="6"/>
  <c r="D43" i="6"/>
  <c r="D42" i="6"/>
  <c r="D41" i="6"/>
  <c r="D49" i="6" s="1"/>
  <c r="D60" i="6" s="1"/>
  <c r="D30" i="6"/>
  <c r="D28" i="6"/>
  <c r="D29" i="6" s="1"/>
  <c r="D31" i="6" s="1"/>
  <c r="C84" i="5"/>
  <c r="D52" i="5"/>
  <c r="D67" i="24" l="1"/>
  <c r="D73" i="24" s="1"/>
  <c r="D117" i="24" s="1"/>
  <c r="D36" i="24"/>
  <c r="D88" i="24"/>
  <c r="D72" i="24"/>
  <c r="D71" i="24"/>
  <c r="D70" i="24"/>
  <c r="D87" i="24"/>
  <c r="D69" i="24"/>
  <c r="D115" i="24"/>
  <c r="D68" i="24"/>
  <c r="D37" i="24"/>
  <c r="D72" i="8"/>
  <c r="D71" i="8"/>
  <c r="D70" i="8"/>
  <c r="D69" i="8"/>
  <c r="D68" i="8"/>
  <c r="D67" i="6"/>
  <c r="D68" i="6"/>
  <c r="D69" i="6"/>
  <c r="D70" i="6"/>
  <c r="D71" i="6"/>
  <c r="D72" i="6"/>
  <c r="D29" i="9"/>
  <c r="D31" i="9" s="1"/>
  <c r="D56" i="8"/>
  <c r="D61" i="8" s="1"/>
  <c r="D36" i="8"/>
  <c r="D115" i="8"/>
  <c r="D87" i="8"/>
  <c r="D89" i="8" s="1"/>
  <c r="D93" i="8" s="1"/>
  <c r="D94" i="8" s="1"/>
  <c r="D118" i="8" s="1"/>
  <c r="D88" i="8"/>
  <c r="D37" i="8"/>
  <c r="D37" i="6"/>
  <c r="D88" i="6"/>
  <c r="D87" i="6"/>
  <c r="D36" i="6"/>
  <c r="D115" i="6"/>
  <c r="D89" i="24" l="1"/>
  <c r="D93" i="24" s="1"/>
  <c r="D94" i="24" s="1"/>
  <c r="D118" i="24" s="1"/>
  <c r="D38" i="24"/>
  <c r="D59" i="24" s="1"/>
  <c r="D62" i="24" s="1"/>
  <c r="D73" i="8"/>
  <c r="D117" i="8" s="1"/>
  <c r="D73" i="6"/>
  <c r="D117" i="6" s="1"/>
  <c r="D38" i="6"/>
  <c r="D59" i="6" s="1"/>
  <c r="D62" i="6" s="1"/>
  <c r="D116" i="6" s="1"/>
  <c r="D36" i="9"/>
  <c r="D115" i="9"/>
  <c r="D87" i="9"/>
  <c r="D88" i="9"/>
  <c r="D37" i="9"/>
  <c r="D38" i="8"/>
  <c r="D89" i="6"/>
  <c r="D93" i="6" s="1"/>
  <c r="D94" i="6" s="1"/>
  <c r="D116" i="24" l="1"/>
  <c r="D120" i="24" s="1"/>
  <c r="D106" i="24"/>
  <c r="D105" i="24"/>
  <c r="D59" i="8"/>
  <c r="D47" i="8"/>
  <c r="D42" i="8"/>
  <c r="D45" i="8"/>
  <c r="D48" i="8"/>
  <c r="D43" i="8"/>
  <c r="D44" i="8"/>
  <c r="D46" i="8"/>
  <c r="D41" i="8"/>
  <c r="D89" i="9"/>
  <c r="D93" i="9" s="1"/>
  <c r="D94" i="9" s="1"/>
  <c r="D118" i="9" s="1"/>
  <c r="D38" i="9"/>
  <c r="D59" i="9" s="1"/>
  <c r="D62" i="9" s="1"/>
  <c r="D118" i="6"/>
  <c r="D120" i="6" s="1"/>
  <c r="D105" i="6"/>
  <c r="D106" i="6"/>
  <c r="D107" i="6" s="1"/>
  <c r="D107" i="24" l="1"/>
  <c r="D113" i="24" s="1"/>
  <c r="D121" i="24" s="1"/>
  <c r="D122" i="24" s="1"/>
  <c r="D62" i="8"/>
  <c r="D49" i="8"/>
  <c r="D60" i="8" s="1"/>
  <c r="D116" i="9"/>
  <c r="D120" i="9" s="1"/>
  <c r="D105" i="9"/>
  <c r="D106" i="9"/>
  <c r="D107" i="9" s="1"/>
  <c r="D113" i="6"/>
  <c r="D121" i="6" s="1"/>
  <c r="D122" i="6" s="1"/>
  <c r="D116" i="8" l="1"/>
  <c r="D120" i="8" s="1"/>
  <c r="D106" i="8"/>
  <c r="D105" i="8"/>
  <c r="D113" i="9"/>
  <c r="D121" i="9" s="1"/>
  <c r="D122" i="9" s="1"/>
  <c r="D107" i="8" l="1"/>
  <c r="D113" i="8" s="1"/>
  <c r="D121" i="8" s="1"/>
  <c r="D122" i="8" s="1"/>
  <c r="E8" i="12" l="1"/>
  <c r="F7" i="14" l="1"/>
  <c r="G13" i="12" l="1"/>
  <c r="H8" i="12"/>
  <c r="F5" i="14"/>
  <c r="F6" i="14"/>
  <c r="F8" i="14"/>
  <c r="F9" i="14" l="1"/>
  <c r="H13" i="12"/>
  <c r="H32" i="27" l="1"/>
  <c r="H136" i="27"/>
  <c r="H130" i="27"/>
  <c r="H83" i="27"/>
  <c r="H142" i="27"/>
  <c r="H73" i="27"/>
  <c r="H107" i="27"/>
  <c r="H5" i="27"/>
  <c r="H46" i="27"/>
  <c r="H150" i="27"/>
  <c r="H60" i="27"/>
  <c r="H161" i="27"/>
  <c r="H169" i="27"/>
  <c r="H236" i="27" l="1"/>
  <c r="H180" i="27"/>
  <c r="F13" i="12" l="1"/>
  <c r="I13" i="12" l="1"/>
  <c r="H10" i="12" l="1"/>
  <c r="H11" i="12"/>
  <c r="G10" i="12"/>
  <c r="G11" i="12"/>
  <c r="F10" i="12"/>
  <c r="F11" i="12"/>
  <c r="F12" i="12"/>
  <c r="H9" i="12"/>
  <c r="G7" i="12"/>
  <c r="H6" i="12"/>
  <c r="H5" i="12"/>
  <c r="I11" i="12" l="1"/>
  <c r="I10" i="12"/>
  <c r="F6" i="12"/>
  <c r="G6" i="12"/>
  <c r="G8" i="12"/>
  <c r="F5" i="12"/>
  <c r="H12" i="12"/>
  <c r="F7" i="12"/>
  <c r="G5" i="12"/>
  <c r="G9" i="12"/>
  <c r="H7" i="12"/>
  <c r="F9" i="12"/>
  <c r="G12" i="12"/>
  <c r="F8" i="12"/>
  <c r="I12" i="12" l="1"/>
  <c r="H14" i="12"/>
  <c r="I6" i="12"/>
  <c r="G14" i="12"/>
  <c r="I8" i="12"/>
  <c r="I7" i="12"/>
  <c r="I9" i="12"/>
  <c r="F14" i="12"/>
  <c r="I5" i="12"/>
  <c r="I14" i="12" l="1"/>
  <c r="D54" i="5"/>
  <c r="I16" i="12" l="1"/>
  <c r="I17" i="12" l="1"/>
  <c r="D103" i="5" l="1"/>
  <c r="D119" i="5" s="1"/>
  <c r="D55" i="5"/>
  <c r="D53" i="5"/>
  <c r="C49" i="5"/>
  <c r="D30" i="5"/>
  <c r="D56" i="5" l="1"/>
  <c r="D61" i="5" s="1"/>
  <c r="D29" i="5"/>
  <c r="C60" i="5"/>
  <c r="C73" i="5" l="1"/>
  <c r="D31" i="5"/>
  <c r="C92" i="5"/>
  <c r="C89" i="5"/>
  <c r="C93" i="5" s="1"/>
  <c r="C94" i="5" l="1"/>
  <c r="C59" i="5"/>
  <c r="D88" i="5"/>
  <c r="D71" i="5"/>
  <c r="D87" i="5"/>
  <c r="D68" i="5"/>
  <c r="D70" i="5"/>
  <c r="D115" i="5"/>
  <c r="D67" i="5"/>
  <c r="D37" i="5"/>
  <c r="D69" i="5"/>
  <c r="D72" i="5"/>
  <c r="D36" i="5"/>
  <c r="D84" i="5" l="1"/>
  <c r="D38" i="5"/>
  <c r="D48" i="5" s="1"/>
  <c r="D46" i="5"/>
  <c r="D43" i="5"/>
  <c r="D42" i="5"/>
  <c r="D89" i="5"/>
  <c r="D93" i="5" s="1"/>
  <c r="D73" i="5"/>
  <c r="D117" i="5" s="1"/>
  <c r="D92" i="5"/>
  <c r="D59" i="5" l="1"/>
  <c r="D44" i="5"/>
  <c r="D41" i="5"/>
  <c r="D45" i="5"/>
  <c r="D47" i="5"/>
  <c r="E5" i="20"/>
  <c r="E6" i="20"/>
  <c r="D94" i="5"/>
  <c r="D118" i="5" s="1"/>
  <c r="E4" i="20"/>
  <c r="D49" i="5" l="1"/>
  <c r="D60" i="5" s="1"/>
  <c r="D62" i="5" s="1"/>
  <c r="E7" i="20"/>
  <c r="D116" i="5" l="1"/>
  <c r="D120" i="5" s="1"/>
  <c r="D106" i="5"/>
  <c r="D105" i="5"/>
  <c r="D107" i="5" l="1"/>
  <c r="D113" i="5"/>
  <c r="D121" i="5" s="1"/>
  <c r="D122" i="5" l="1"/>
  <c r="E3" i="20"/>
  <c r="E8" i="20" s="1"/>
  <c r="E9" i="20" s="1"/>
  <c r="H335" i="27" l="1"/>
  <c r="H337" i="27" s="1"/>
  <c r="H340" i="27" s="1"/>
</calcChain>
</file>

<file path=xl/sharedStrings.xml><?xml version="1.0" encoding="utf-8"?>
<sst xmlns="http://schemas.openxmlformats.org/spreadsheetml/2006/main" count="2766" uniqueCount="1248">
  <si>
    <t>PLANILHA DE CUSTOS E FORMAÇÃO DE PREÇOS</t>
  </si>
  <si>
    <t xml:space="preserve">Nº Processo </t>
  </si>
  <si>
    <t xml:space="preserve">Licitação </t>
  </si>
  <si>
    <t>Discriminação dos Serviços (dados referentes à contratação)</t>
  </si>
  <si>
    <t>Mecânico de Refrigeração</t>
  </si>
  <si>
    <t xml:space="preserve">A </t>
  </si>
  <si>
    <t>Data de apresentação da proposta (dia/mês/ano)</t>
  </si>
  <si>
    <t>B</t>
  </si>
  <si>
    <t>Município/UF</t>
  </si>
  <si>
    <t>C</t>
  </si>
  <si>
    <t>Ano Acordo, Convenção ou Sentença Normativa em Dissídio Coletivo</t>
  </si>
  <si>
    <t>D</t>
  </si>
  <si>
    <t>Tipo de serviço</t>
  </si>
  <si>
    <t>Continuado</t>
  </si>
  <si>
    <t>E</t>
  </si>
  <si>
    <t>Unidade de medida</t>
  </si>
  <si>
    <t>HOMEM-MÊS</t>
  </si>
  <si>
    <t>F</t>
  </si>
  <si>
    <t>Quantidade (total) a contratar (em função da unidade de medida)</t>
  </si>
  <si>
    <t>G</t>
  </si>
  <si>
    <t>Nº de meses de execução contratual</t>
  </si>
  <si>
    <t>Mão-de-obra</t>
  </si>
  <si>
    <t>Módulo de Mão-de-obra vinculada à execução contratual Unidade de medida - tipos e quantidades</t>
  </si>
  <si>
    <t>Tipo de serviço (mesmo serviço com características distintas)</t>
  </si>
  <si>
    <t>Quantidade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</si>
  <si>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</si>
  <si>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</si>
  <si>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</si>
  <si>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</si>
  <si>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</si>
  <si>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</si>
  <si>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A</t>
  </si>
  <si>
    <t>Salário Base (Quantidade horas mensais)</t>
  </si>
  <si>
    <t>Adicional de periculosidade</t>
  </si>
  <si>
    <t>H</t>
  </si>
  <si>
    <t>Outros</t>
  </si>
  <si>
    <t>Total da Remuneração</t>
  </si>
  <si>
    <t>Benefícios Mensais e Diários</t>
  </si>
  <si>
    <t>Valor unitário</t>
  </si>
  <si>
    <t>Insumos Diversos</t>
  </si>
  <si>
    <t>Total de Insumos Diversos</t>
  </si>
  <si>
    <t>4.1</t>
  </si>
  <si>
    <t>%</t>
  </si>
  <si>
    <t>INSS</t>
  </si>
  <si>
    <t>INCRA</t>
  </si>
  <si>
    <t>FGTS</t>
  </si>
  <si>
    <t>SEBRAE</t>
  </si>
  <si>
    <t>Total</t>
  </si>
  <si>
    <t>4.2</t>
  </si>
  <si>
    <t>Afastamento Maternidade</t>
  </si>
  <si>
    <t>Ausência por acidente de trabalho</t>
  </si>
  <si>
    <t xml:space="preserve">Mão de obra vinculada à execução contratual </t>
  </si>
  <si>
    <t>Módulo 1 - Composição da Remuneração</t>
  </si>
  <si>
    <t>Salário Normativo da Categoria Profissional</t>
  </si>
  <si>
    <t>Classificação Brasileira de Ocupações</t>
  </si>
  <si>
    <t>MÓDULO 2: ENCARGOS E BENEFÍCIOS ANUAIS, MENSAIS E DIÁRIOS</t>
  </si>
  <si>
    <t xml:space="preserve">2.1 </t>
  </si>
  <si>
    <t>13º (décimo terceiro) Salário, Férias e Adicional de Férias</t>
  </si>
  <si>
    <t>13º (décimo terceiro) Salário</t>
  </si>
  <si>
    <t>Férias e Adicional de Férias</t>
  </si>
  <si>
    <t>2.1</t>
  </si>
  <si>
    <t>2.2</t>
  </si>
  <si>
    <t>GPS, FGTS e outras contribuições</t>
  </si>
  <si>
    <t>Salário Educação</t>
  </si>
  <si>
    <t>SAT</t>
  </si>
  <si>
    <t>SESC ou SESI</t>
  </si>
  <si>
    <t>SENAI - SENAC</t>
  </si>
  <si>
    <t xml:space="preserve">2.3 </t>
  </si>
  <si>
    <t>Transporte</t>
  </si>
  <si>
    <t>Auxílio-Refeição/Alimentação</t>
  </si>
  <si>
    <t>Outros (especificar)</t>
  </si>
  <si>
    <t>2.3</t>
  </si>
  <si>
    <t>Quadro-Resumo - Módulo 2 - 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</si>
  <si>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</si>
  <si>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</si>
  <si>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</si>
  <si>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</si>
  <si>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</si>
  <si>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</si>
  <si>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</si>
  <si>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PrévioTrabalhado</t>
  </si>
  <si>
    <t>MÓDULO 4 - CUSTO DE REPOSIÇÃO DO PROFISSIONAL AUSENTE</t>
  </si>
  <si>
    <t>Ausências Legais</t>
  </si>
  <si>
    <t>Licença-Paternidade</t>
  </si>
  <si>
    <t>Intrajornada</t>
  </si>
  <si>
    <t>Intervalo para repouso ou alimentação</t>
  </si>
  <si>
    <t>Incidência do submódulo 2.2 sobre intrajornada</t>
  </si>
  <si>
    <t>Quadro-Resumo - Módulo 4 - Custo de Reposição do Profissional Ausente</t>
  </si>
  <si>
    <t>MÓDULO 5 - INSUMOS DIVERSOS</t>
  </si>
  <si>
    <t>Total de Custo de Reposição do Profissional Ausente</t>
  </si>
  <si>
    <t>Total de Provisão para Rescisão</t>
  </si>
  <si>
    <t>Total de Encargos e Benefícios</t>
  </si>
  <si>
    <t>QUADRO-RESUMO DO CUSTO MENSAL POR EMPREGADO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</si>
  <si>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</si>
  <si>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</si>
  <si>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</si>
  <si>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</si>
  <si>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 + B +C+ D+E)</t>
  </si>
  <si>
    <t>Supervisão Técnica</t>
  </si>
  <si>
    <t>ITEM</t>
  </si>
  <si>
    <t>TOTAL</t>
  </si>
  <si>
    <t>Eletrotécnico</t>
  </si>
  <si>
    <t>ANEXO IV - SERVIÇOS EVENTUAIS</t>
  </si>
  <si>
    <t>ESTIMATIVA ANUAL</t>
  </si>
  <si>
    <t>5 - Categorias Profissionais e carga horária</t>
  </si>
  <si>
    <t>Und.</t>
  </si>
  <si>
    <t>Valor unitário da hora</t>
  </si>
  <si>
    <t>Subtotal (R$)</t>
  </si>
  <si>
    <t>hora</t>
  </si>
  <si>
    <t>BDI DIFERENCIADO</t>
  </si>
  <si>
    <t>VALOR TOTAL ANUAL C/BDI DIFERENCIADO</t>
  </si>
  <si>
    <t>Unidade</t>
  </si>
  <si>
    <t>ANEXO VI - SERVIÇOS ESPECIALIZADOS</t>
  </si>
  <si>
    <t>ESTIMATIVA MENSAL/ANUAL</t>
  </si>
  <si>
    <t>SERVIÇOS CONTÍNUOS</t>
  </si>
  <si>
    <t>Qtde.</t>
  </si>
  <si>
    <t>Valor Unitário</t>
  </si>
  <si>
    <t>1.1</t>
  </si>
  <si>
    <t xml:space="preserve">Análise e tratamento físico químico da água condensada (bacia das torres) e Água Gelada (Chiller) </t>
  </si>
  <si>
    <t>Mensal</t>
  </si>
  <si>
    <t>1.2</t>
  </si>
  <si>
    <t>VALOR ANUAL ESTIMADO DE SERVIÇOS ESPECIALIZADOS</t>
  </si>
  <si>
    <t>Kg</t>
  </si>
  <si>
    <t>L</t>
  </si>
  <si>
    <t>Detergente limpa metal tipo Thilex, Solupan, Metasil ou similar</t>
  </si>
  <si>
    <t>Parafuso sextavado rosca parcial 5/16" x 3"</t>
  </si>
  <si>
    <t>Óleo lubrificante para Compressor AW 150</t>
  </si>
  <si>
    <t>m²</t>
  </si>
  <si>
    <t>m</t>
  </si>
  <si>
    <t>Tubo esponjoso 19mm para revest. de tubo de cobre 3/8", tipo armaflex</t>
  </si>
  <si>
    <t>Tubo esponjoso 19mm para revest. de tubo de cobre 5/8", tipo armaflex</t>
  </si>
  <si>
    <t>m³</t>
  </si>
  <si>
    <t>Proteção Mecânica do isolamento, em alumínio liso espessura 0,5mm</t>
  </si>
  <si>
    <t>Filtro Y de 1.1/2" metal</t>
  </si>
  <si>
    <t>Correia A-32</t>
  </si>
  <si>
    <t>Compressor para split 48.000 Btu's</t>
  </si>
  <si>
    <t>Compressor para split 36.000 Btu's</t>
  </si>
  <si>
    <t>Compressor para split 22.000 Btu's</t>
  </si>
  <si>
    <t>Compressor para split 18.000 Btu's</t>
  </si>
  <si>
    <t>Compressor para split 12.000 Btu's</t>
  </si>
  <si>
    <t>1.8</t>
  </si>
  <si>
    <t>1.7</t>
  </si>
  <si>
    <t>1.6</t>
  </si>
  <si>
    <t>1.5</t>
  </si>
  <si>
    <t>1.4</t>
  </si>
  <si>
    <t>1.3</t>
  </si>
  <si>
    <t>3.3</t>
  </si>
  <si>
    <t>3.2</t>
  </si>
  <si>
    <t>3.1</t>
  </si>
  <si>
    <t>Rolo de lã de carneiro - 15 cm</t>
  </si>
  <si>
    <t>Reparo sede hidra max</t>
  </si>
  <si>
    <t>Reparo para válvula de descarga</t>
  </si>
  <si>
    <t>Reparo de válvula p/ torneira, tipo decamatic ou semelhante</t>
  </si>
  <si>
    <t>Reparo contra sede hidra max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</si>
  <si>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</si>
  <si>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</si>
  <si>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</si>
  <si>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</si>
  <si>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</si>
  <si>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</si>
  <si>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</si>
  <si>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</si>
  <si>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</si>
  <si>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1.9</t>
  </si>
  <si>
    <t>TOTAL ANUAL (R$)</t>
  </si>
  <si>
    <t>Quant.</t>
  </si>
  <si>
    <t>VALOR TOTAL (R$)</t>
  </si>
  <si>
    <t>Subtotal Anual (R$)</t>
  </si>
  <si>
    <t>Oficial de Manutenção Predial</t>
  </si>
  <si>
    <t>CHUVEIRO COMUM EM PLASTICO BRANCO, COM CANO, 3 TEMPERATURAS, 5500 W (110/220 V)</t>
  </si>
  <si>
    <t>LAMPADA LED 6 W BIVOLT BRANCA, FORMATO TRADICIONAL (BASE E27)</t>
  </si>
  <si>
    <t>LAMPADA LED TIPO DICROICA BIVOLT, LUZ BRANCA, 5 W (BASE GU10)</t>
  </si>
  <si>
    <t>LAMPADA LED TUBULAR BIVOLT 18/20 W, BASE G13</t>
  </si>
  <si>
    <t>ANEL BORRACHA, DN 150 MM, PARA TUBO SERIE REFORCADA ESGOTO PREDIAL</t>
  </si>
  <si>
    <t>APARELHO SINALIZADOR LUMINOSO COM LED, PARA SAIDA GARAGEM, COM 2 LENTES EM POLICARBONATO, BIVOLT (INCLUI SUPORTE DE FIXACAO)</t>
  </si>
  <si>
    <t>AREIA MEDIA - POSTO JAZIDA/FORNECEDOR (RETIRADO NA JAZIDA, SEM TRANSPORTE)</t>
  </si>
  <si>
    <t>ARGAMASSA PISO SOBRE PISO</t>
  </si>
  <si>
    <t>ASSENTO SANITARIO DE PLASTICO, TIPO CONVENCIONAL</t>
  </si>
  <si>
    <t>50KG</t>
  </si>
  <si>
    <t>DIVISORIA (N2) PAINEL/VIDRO - PAINEL VERMICULITA E=35MM - PERFIS SIMPLES ALUMINIO ANOD NATURAL - COLOCADA</t>
  </si>
  <si>
    <t>ENGATE/RABICHO FLEXIVEL PLASTICO (PVC OU ABS) BRANCO 1/2 " X 40 CM</t>
  </si>
  <si>
    <t>FECHADURA DE EMBUTIR PARA PORTA INTERNA, TIPO GORGES (CHAVE GRANDE), MAQUINA 55 MM, MACANETAS ALAVANCA E ROSETAS REDONDAS EM METAL CROMADO - NIVEL SEGURANCA MEDIO - COMPLETA</t>
  </si>
  <si>
    <t>PEDRA QUARTZITO OU CALCARIO LAMINADO, SERRADA, TIPO CARIRI, ITACOLOMI, LAGOA SANTA, LUMINARIA, PIRENOPOLIS, SAO TOME OU OUTRAS SIMILARES DA REGIAO, *20 X *40 CM, E=  *1,5 A *2,5 CM</t>
  </si>
  <si>
    <t>Recarga e teste de extintor de incêndio com carga de água pressurizada - 70 L</t>
  </si>
  <si>
    <t>Recarga e teste de extintor de incêndio com carga de gás carbônico - 4kg</t>
  </si>
  <si>
    <t>TINTA ESMALTE SINTETICO PREMIUM FOSCO</t>
  </si>
  <si>
    <t>VALVULA DE DESCARGA EM METAL CROMADO PARA MICTORIO COM ACIONAMENTO POR PRESSAO E FECHAMENTO AUTOMATICO</t>
  </si>
  <si>
    <t>VALVULA DE DESCARGA METALICA, BASE 1 1/4 " E ACABAMENTO METALICO CROMADO</t>
  </si>
  <si>
    <t>Próprio</t>
  </si>
  <si>
    <t>SINAPI</t>
  </si>
  <si>
    <t>JOELHO PVC,  SOLDAVEL COM ROSCA, 90 GRAUS, 25 MM X 3/4", PARA AGUA FRIA PREDIAL</t>
  </si>
  <si>
    <t>LUVA DE FERRO GALVANIZADO, COM ROSCA BSP, DE 1/2"</t>
  </si>
  <si>
    <t>LUVA DE REDUCAO DE FERRO GALVANIZADO, COM ROSCA BSP MACHO/FEMEA, DE 3/4" X 1/2"</t>
  </si>
  <si>
    <t>LUVA DE REDUCAO DE FERRO GALVANIZADO, COM ROSCA BSP, DE 2" X 1"</t>
  </si>
  <si>
    <t>REGISTRO GAVETA BRUTO EM LATAO FORJADO, BITOLA 3/4 " (REF 1509)</t>
  </si>
  <si>
    <t>NIPLE DE FERRO GALVANIZADO, COM ROSCA BSP, DE 1/2"</t>
  </si>
  <si>
    <t>NIPLE DE FERRO GALVANIZADO, COM ROSCA BSP, DE 3/4"</t>
  </si>
  <si>
    <t>FITA VEDA ROSCA EM ROLOS DE 18 MM X 50 M (L X C)</t>
  </si>
  <si>
    <t>VALVULA DE RETENCAO VERTICAL, DE BRONZE (PN-16), 1 1/2", 200 PSI, EXTREMIDADES COM ROSCA</t>
  </si>
  <si>
    <t>OXIGENIO, RECARGA PARA CILINDRO DE CONJUNTO OXICORTE GRANDE</t>
  </si>
  <si>
    <t>MANOMETRO COM CAIXA EM ACO PINTADO, ESCALA *10* KGF/CM2 (*10* BAR), DIAMETRO NOMINAL DE 100 MM, CONEXAO DE 1/2"</t>
  </si>
  <si>
    <t>TUBO DE COBRE FLEXIVEL, D = 3/8 ", E = 0,79 MM, PARA AR-CONDICIONADO/ INSTALACOES GAS RESIDENCIAIS E COMERCIAIS</t>
  </si>
  <si>
    <t>TUBO DE COBRE FLEXIVEL, D = 1/2 ", E = 0,79 MM, PARA AR-CONDICIONADO/ INSTALACOES GAS RESIDENCIAIS E COMERCIAIS</t>
  </si>
  <si>
    <t>TUBO DE COBRE FLEXIVEL, D = 1/4 ", E = 0,79 MM, PARA AR-CONDICIONADO/ INSTALACOES GAS RESIDENCIAIS E COMERCIAIS</t>
  </si>
  <si>
    <t>TUBO DE COBRE FLEXIVEL, D = 3/4 ", E = 0,79 MM, PARA AR-CONDICIONADO/ INSTALACOES GAS RESIDENCIAIS E COMERCIAIS</t>
  </si>
  <si>
    <t>TUBO DE COBRE FLEXIVEL, D = 5/8 ", E = 0,79 MM, PARA AR-CONDICIONADO/ INSTALACOES GAS RESIDENCIAIS E COMERCIAIS</t>
  </si>
  <si>
    <t>PORCA ZINCADA, SEXTAVADA, DIAMETRO 5/16"</t>
  </si>
  <si>
    <t>PARAFUSO ZINCADO, SEXTAVADO, COM ROSCA INTEIRA, DIAMETRO 5/8", COMPRIMENTO 2 1/4"</t>
  </si>
  <si>
    <t>TE DE FERRO GALVANIZADO, DE 2"</t>
  </si>
  <si>
    <t>ADESIVO PLASTICO PARA PVC, FRASCO COM 175 GR</t>
  </si>
  <si>
    <t>ELETRODO REVESTIDO AWS - E6013, DIAMETRO IGUAL A 2,50 MM</t>
  </si>
  <si>
    <t>GRAXA LUBRIFICANTE</t>
  </si>
  <si>
    <t>FITA ISOLANTE ADESIVA ANTICHAMA, USO ATE 750 V, EM ROLO DE 19 MM X 20 M</t>
  </si>
  <si>
    <t>FITA ISOLANTE DE BORRACHA AUTOFUSAO, USO ATE 69 KV (ALTA TENSAO)</t>
  </si>
  <si>
    <t>POSTO DE TRABALHO</t>
  </si>
  <si>
    <t>40 horas/mês</t>
  </si>
  <si>
    <t>220 horas/mês</t>
  </si>
  <si>
    <t>VALOR MENSAL (R$)</t>
  </si>
  <si>
    <t>CARGA HORÁRIA</t>
  </si>
  <si>
    <t>Maceió - AL</t>
  </si>
  <si>
    <t>88 horas/mês</t>
  </si>
  <si>
    <t>Item</t>
  </si>
  <si>
    <t>Tipo</t>
  </si>
  <si>
    <t>ELÉTRICA</t>
  </si>
  <si>
    <t xml:space="preserve"> 00000410 </t>
  </si>
  <si>
    <t>ABRACADEIRA DE NYLON PARA AMARRACAO DE CABOS, COMPRIMENTO DE 150 X *3,6* MM</t>
  </si>
  <si>
    <t>UN</t>
  </si>
  <si>
    <t xml:space="preserve"> 00000411 </t>
  </si>
  <si>
    <t>ABRACADEIRA DE NYLON PARA AMARRACAO DE CABOS, COMPRIMENTO DE 200 X *4,6* MM</t>
  </si>
  <si>
    <t xml:space="preserve"> 00000400 </t>
  </si>
  <si>
    <t>ABRACADEIRA EM ACO PARA AMARRACAO DE ELETRODUTOS, TIPO D, COM 3/4" E PARAFUSO DE FIXACAO</t>
  </si>
  <si>
    <t xml:space="preserve"> 00039138 </t>
  </si>
  <si>
    <t>ABRACADEIRA EM ACO PARA AMARRACAO DE ELETRODUTOS, TIPO U SIMPLES, COM 3/4"</t>
  </si>
  <si>
    <t xml:space="preserve"> 00007588 </t>
  </si>
  <si>
    <t>AUTOMATICO DE BOIA SUPERIOR / INFERIOR, *15* A / 250 V</t>
  </si>
  <si>
    <t xml:space="preserve"> 00011950 </t>
  </si>
  <si>
    <t>BUCHA DE NYLON SEM ABA S6, COM PARAFUSO DE 4,20 X 40 MM EM ACO ZINCADO COM ROSCA SOBERBA, CABECA CHATA E FENDA PHILLIPS</t>
  </si>
  <si>
    <t xml:space="preserve"> 00007568 </t>
  </si>
  <si>
    <t>BUCHA DE NYLON SEM ABA S10, COM PARAFUSO DE 6,10 X 65 MM EM ACO ZINCADO COM ROSCA SOBERBA, CABECA CHATA E FENDA PHILLIPS</t>
  </si>
  <si>
    <t xml:space="preserve"> 00007583 </t>
  </si>
  <si>
    <t>BUCHA DE NYLON SEM ABA S8, COM PARAFUSO DE 4,80 X 50 MM EM ACO ZINCADO COM ROSCA SOBERBA, CABECA CHATA E FENDA PHILLIPS</t>
  </si>
  <si>
    <t xml:space="preserve"> 00001020 </t>
  </si>
  <si>
    <t>CABO DE COBRE, FLEXIVEL, CLASSE 4 OU 5, ISOLACAO EM PVC/A, ANTICHAMA BWF-B, COBERTURA PVC-ST1, ANTICHAMA BWF-B, 1 CONDUTOR, 0,6/1 KV, SECAO NOMINAL 10 MM2</t>
  </si>
  <si>
    <t>M</t>
  </si>
  <si>
    <t xml:space="preserve"> 00001022 </t>
  </si>
  <si>
    <t>CABO DE COBRE, FLEXIVEL, CLASSE 4 OU 5, ISOLACAO EM PVC/A, ANTICHAMA BWF-B, COBERTURA PVC-ST1, ANTICHAMA BWF-B, 1 CONDUTOR, 0,6/1 KV, SECAO NOMINAL 2,5 MM2</t>
  </si>
  <si>
    <t xml:space="preserve"> 00001021 </t>
  </si>
  <si>
    <t>CABO DE COBRE, FLEXIVEL, CLASSE 4 OU 5, ISOLACAO EM PVC/A, ANTICHAMA BWF-B, COBERTURA PVC-ST1, ANTICHAMA BWF-B, 1 CONDUTOR, 0,6/1 KV, SECAO NOMINAL 4 MM2</t>
  </si>
  <si>
    <t xml:space="preserve"> 00000994 </t>
  </si>
  <si>
    <t>CABO DE COBRE, FLEXIVEL, CLASSE 4 OU 5, ISOLACAO EM PVC/A, ANTICHAMA BWF-B, COBERTURA PVC-ST1, ANTICHAMA BWF-B, 1 CONDUTOR, 0,6/1 KV, SECAO NOMINAL 6 MM2</t>
  </si>
  <si>
    <t xml:space="preserve"> 00034626 </t>
  </si>
  <si>
    <t>CABO FLEXIVEL PVC 750 V, 4 CONDUTORES DE 10,0 MM2</t>
  </si>
  <si>
    <t xml:space="preserve"> 00001368 </t>
  </si>
  <si>
    <t xml:space="preserve"> 00002559 </t>
  </si>
  <si>
    <t>CONDULETE DE ALUMINIO TIPO C, PARA ELETRODUTO ROSCAVEL DE 3/4", COM TAMPA CEGA</t>
  </si>
  <si>
    <t xml:space="preserve"> 00001872 </t>
  </si>
  <si>
    <t>CAIXA DE PASSAGEM, EM PVC, DE 4" X 2", PARA ELETRODUTO FLEXIVEL CORRUGADO</t>
  </si>
  <si>
    <t xml:space="preserve"> 00002565 </t>
  </si>
  <si>
    <t>CONDULETE DE ALUMINIO TIPO E, PARA ELETRODUTO ROSCAVEL DE 3/4", COM TAMPA CEGA</t>
  </si>
  <si>
    <t xml:space="preserve"> 00001873 </t>
  </si>
  <si>
    <t>CAIXA DE PASSAGEM, EM PVC, DE 4" X 4", PARA ELETRODUTO FLEXIVEL CORRUGADO</t>
  </si>
  <si>
    <t xml:space="preserve"> 00002593 </t>
  </si>
  <si>
    <t>CONDULETE DE ALUMINIO TIPO LR, PARA ELETRODUTO ROSCAVEL DE 3/4", COM TAMPA CEGA</t>
  </si>
  <si>
    <t xml:space="preserve"> 00001539 </t>
  </si>
  <si>
    <t>CONECTOR METALICO TIPO PARAFUSO FENDIDO (SPLIT BOLT), PARA CABOS ATE 16 MM2</t>
  </si>
  <si>
    <t xml:space="preserve"> 00002623 </t>
  </si>
  <si>
    <t>CURVA 135 GRAUS, PARA ELETRODUTO, EM ACO GALVANIZADO ELETROLITICO, DIAMETRO DE 20 MM (3/4")</t>
  </si>
  <si>
    <t xml:space="preserve"> 00021128 </t>
  </si>
  <si>
    <t>!EM PROCESSO DESATIVACAO! ELETRODUTO EM ACO GALVANIZADO ELETROLITICO, LEVE, DIAMETRO 3/4", PAREDE DE 0,90 MM</t>
  </si>
  <si>
    <t xml:space="preserve"> 00021137 </t>
  </si>
  <si>
    <t>ELETRODUTO METALICO FLEXIVEL REVESTIDO COM PVC PRETO, DIAMETRO EXTERNO DE 15 MM (3/8"), TIPO COPEX</t>
  </si>
  <si>
    <t xml:space="preserve"> 00002674 </t>
  </si>
  <si>
    <t>ELETRODUTO DE PVC RIGIDO ROSCAVEL DE 3/4 ", SEM LUVA</t>
  </si>
  <si>
    <t xml:space="preserve"> 00011890 </t>
  </si>
  <si>
    <t>CORDAO DE COBRE, FLEXIVEL, TORCIDO, CLASSE 4 OU 5, ISOLACAO EM PVC/D, 300 V, 2 CONDUTORES DE 1,5 MM2</t>
  </si>
  <si>
    <t xml:space="preserve"> 00002504 </t>
  </si>
  <si>
    <t>ELETRODUTO FLEXIVEL, EM ACO GALVANIZADO, REVESTIDO EXTERNAMENTE COM PVC PRETO, DIAMETRO EXTERNO DE 25 MM (3/4"), TIPO SEALTUBO</t>
  </si>
  <si>
    <t xml:space="preserve"> 00020111 </t>
  </si>
  <si>
    <t xml:space="preserve"> 00002689 </t>
  </si>
  <si>
    <t>ELETRODUTO PVC FLEXIVEL CORRUGADO, COR AMARELA, DE 20 MM</t>
  </si>
  <si>
    <t xml:space="preserve"> 00000404 </t>
  </si>
  <si>
    <t xml:space="preserve"> 00002678 </t>
  </si>
  <si>
    <t>ELETRODUTO DE PVC RIGIDO SOLDAVEL, CLASSE B, DE 25 MM</t>
  </si>
  <si>
    <t xml:space="preserve"> 00038113 </t>
  </si>
  <si>
    <t>INTERRUPTOR PARALELO 10A, 250V (APENAS MODULO)</t>
  </si>
  <si>
    <t xml:space="preserve"> 00038073 </t>
  </si>
  <si>
    <t>INTERRUPTOR SIMPLES + 2 INTERRUPTORES PARALELOS 10A, 250V, CONJUNTO MONTADO PARA EMBUTIR 4" X 2" (PLACA + SUPORTE + MODULOS)</t>
  </si>
  <si>
    <t xml:space="preserve"> 00038112 </t>
  </si>
  <si>
    <t>INTERRUPTOR SIMPLES 10A, 250V (APENAS MODULO)</t>
  </si>
  <si>
    <t xml:space="preserve"> 00038063 </t>
  </si>
  <si>
    <t>INTERRUPTOR PARALELO 10A, 250V, CONJUNTO MONTADO PARA EMBUTIR 4" X 2" (PLACA + SUPORTE + MODULO)</t>
  </si>
  <si>
    <t xml:space="preserve"> 00038076 </t>
  </si>
  <si>
    <t>TOMADAS (2 MODULOS) 2P+T 10A, 250V, CONJUNTO MONTADO PARA EMBUTIR 4" X 2" (PLACA + SUPORTE + MODULOS)</t>
  </si>
  <si>
    <t xml:space="preserve"> 00038193 </t>
  </si>
  <si>
    <t xml:space="preserve"> 00039388 </t>
  </si>
  <si>
    <t xml:space="preserve"> 00038194 </t>
  </si>
  <si>
    <t>LAMPADA LED 10 W BIVOLT BRANCA, FORMATO TRADICIONAL (BASE E27)</t>
  </si>
  <si>
    <t xml:space="preserve"> 00039387 </t>
  </si>
  <si>
    <t xml:space="preserve"> 00038774 </t>
  </si>
  <si>
    <t>LUMINARIA DE EMERGENCIA 30 LEDS, POTENCIA 2 W, BATERIA DE LITIO, AUTONOMIA DE 6 HORAS</t>
  </si>
  <si>
    <t xml:space="preserve"> 00039386 </t>
  </si>
  <si>
    <t>LAMPADA LED TUBULAR BIVOLT 9/10 W, BASE G13</t>
  </si>
  <si>
    <t xml:space="preserve"> 00013390 </t>
  </si>
  <si>
    <t>REFLETOR REDONDO EM ALUMINIO ANODIZADO PARA LAMPADA VAPOR DE MERCURIO/SODIO, CORPO EM ALUMINIO COM PINTURA EPOXI, PARA LAMPADA E-27 DE 300 W, COM SUPORTE REDONDO E ALCA REGULAVEL PARA FIXACAO.</t>
  </si>
  <si>
    <t xml:space="preserve"> 00012732 </t>
  </si>
  <si>
    <t>SOLDA ESTANHO/COBRE PARA CONEXOES DE COBRE, FIO 2,5 MM, CARRETEL 500 GR (SEM CHUMBO)</t>
  </si>
  <si>
    <t xml:space="preserve"> 00014543 </t>
  </si>
  <si>
    <t>SOQUETE DE PVC / TERMOPLASTICO BASE E27, COM CHAVE, PARA LAMPADAS</t>
  </si>
  <si>
    <t xml:space="preserve"> 00013329 </t>
  </si>
  <si>
    <t>SOQUETE DE PVC / TERMOPLASTICO BASE E27, COM RABICHO, PARA LAMPADAS</t>
  </si>
  <si>
    <t xml:space="preserve"> 00038099 </t>
  </si>
  <si>
    <t>SUPORTE DE FIXACAO PARA ESPELHO / PLACA 4" X 2", PARA 3 MODULOS, PARA INSTALACAO DE TOMADAS E INTERRUPTORES (SOMENTE SUPORTE)</t>
  </si>
  <si>
    <t xml:space="preserve"> 00007543 </t>
  </si>
  <si>
    <t>TAMPA CEGA EM PVC PARA CONDULETE 4 X 2"</t>
  </si>
  <si>
    <t xml:space="preserve"> 00039346 </t>
  </si>
  <si>
    <t>TAMPA PARA CONDULETE, EM PVC, COM 1 OU 2 OU 3 POSTOS PARA INTERRUPTOR</t>
  </si>
  <si>
    <t xml:space="preserve"> 00038101 </t>
  </si>
  <si>
    <t>TOMADA 2P+T 10A, 250V  (APENAS MODULO)</t>
  </si>
  <si>
    <t xml:space="preserve"> 00039391 </t>
  </si>
  <si>
    <t>LUMINARIA LED REFLETOR RETANGULAR BIVOLT, LUZ BRANCA, 50 W</t>
  </si>
  <si>
    <t xml:space="preserve"> 00007528 </t>
  </si>
  <si>
    <t>TOMADA 2P+T 10A, 250V, CONJUNTO MONTADO PARA EMBUTIR 4" X 2" (PLACA + SUPORTE + MODULO)</t>
  </si>
  <si>
    <t xml:space="preserve"> 00012147 </t>
  </si>
  <si>
    <t>TOMADA 2P+T 10A, 250V, CONJUNTO MONTADO PARA SOBREPOR 4" X 2" (CAIXA + MODULO)</t>
  </si>
  <si>
    <t>HIDRÁULICA</t>
  </si>
  <si>
    <t xml:space="preserve"> 00020080 </t>
  </si>
  <si>
    <t xml:space="preserve"> 00000300 </t>
  </si>
  <si>
    <t xml:space="preserve"> 00000295 </t>
  </si>
  <si>
    <t>ANEL BORRACHA PARA TUBO ESGOTO PREDIAL DN 40 MM (NBR 5688)</t>
  </si>
  <si>
    <t xml:space="preserve"> 00000296 </t>
  </si>
  <si>
    <t>ANEL BORRACHA PARA TUBO ESGOTO PREDIAL DN 50 MM (NBR 5688)</t>
  </si>
  <si>
    <t xml:space="preserve"> 00004814 </t>
  </si>
  <si>
    <t xml:space="preserve"> 00000366 </t>
  </si>
  <si>
    <t>AREIA FINA - POSTO JAZIDA/FORNECEDOR (RETIRADO NA JAZIDA, SEM TRANSPORTE)</t>
  </si>
  <si>
    <t xml:space="preserve"> 00000370 </t>
  </si>
  <si>
    <t xml:space="preserve"> 00037596 </t>
  </si>
  <si>
    <t>KG</t>
  </si>
  <si>
    <t xml:space="preserve"> 00001381 </t>
  </si>
  <si>
    <t>ARGAMASSA COLANTE AC I PARA CERAMICAS</t>
  </si>
  <si>
    <t xml:space="preserve"> 00034355 </t>
  </si>
  <si>
    <t xml:space="preserve"> 00000377 </t>
  </si>
  <si>
    <t xml:space="preserve"> 00010420 </t>
  </si>
  <si>
    <t xml:space="preserve"> 00020971 </t>
  </si>
  <si>
    <t>CHAVE DUPLA PARA CONEXOES TIPO STORZ, ENGATE RAPIDO 1 1/2" X 2 1/2", EM LATAO, PARA INSTALACAO PREDIAL COMBATE A INCENDIO</t>
  </si>
  <si>
    <t xml:space="preserve"> 00010422 </t>
  </si>
  <si>
    <t xml:space="preserve"> 00001382 </t>
  </si>
  <si>
    <t xml:space="preserve"> 00007268 </t>
  </si>
  <si>
    <t xml:space="preserve"> 00004823 </t>
  </si>
  <si>
    <t>MASSA PLASTICA PARA MARMORE/GRANITO</t>
  </si>
  <si>
    <t xml:space="preserve"> 00001747 </t>
  </si>
  <si>
    <t>CUBA ACO INOX (AISI 304) DE EMBUTIR COM VALVULA DE 3 1/2 ", DE *56 X 33 X 12* CM</t>
  </si>
  <si>
    <t xml:space="preserve"> 00011987 </t>
  </si>
  <si>
    <t xml:space="preserve"> 00010629 </t>
  </si>
  <si>
    <t xml:space="preserve"> 00011681 </t>
  </si>
  <si>
    <t xml:space="preserve"> 00001370 </t>
  </si>
  <si>
    <t>DUCHA HIGIENICA PLASTICA COM REGISTRO METALICO 1/2 "</t>
  </si>
  <si>
    <t xml:space="preserve"> 00003093 </t>
  </si>
  <si>
    <t>CJ</t>
  </si>
  <si>
    <t xml:space="preserve"> 00010886 </t>
  </si>
  <si>
    <t>EXTINTOR DE INCENDIO PORTATIL COM CARGA DE AGUA PRESSURIZADA DE 10 L, CLASSE A</t>
  </si>
  <si>
    <t xml:space="preserve"> 00003148 </t>
  </si>
  <si>
    <t xml:space="preserve"> 00010889 </t>
  </si>
  <si>
    <t>EXTINTOR DE INCENDIO PORTATIL COM CARGA DE GAS CARBONICO CO2 DE 6 KG, CLASSE BC</t>
  </si>
  <si>
    <t xml:space="preserve"> 00039512 </t>
  </si>
  <si>
    <t>FORRO DE FIBRA MINERAL EM PLACAS DE 1250 X 625 MM, E = 15 MM, BORDA RETA, COM PINTURA ANTIMOFO, APOIADO EM PERFIL DE ACO GALVANIZADO COM 24 MM DE BASE - INSTALADO</t>
  </si>
  <si>
    <t xml:space="preserve"> 00010892 </t>
  </si>
  <si>
    <t>EXTINTOR DE INCENDIO PORTATIL COM CARGA DE PO QUIMICO SECO (PQS) DE 6 KG, CLASSE BC</t>
  </si>
  <si>
    <t xml:space="preserve"> 00039701 </t>
  </si>
  <si>
    <t>FITA ADESIVA ASFALTICA ALUMINIZADA MULTIUSO, L = 10 CM, ROLO DE 10 M</t>
  </si>
  <si>
    <t xml:space="preserve"> 00007307 </t>
  </si>
  <si>
    <t>FUNDO ANTICORROSIVO PARA METAIS FERROSOS (ZARCAO)</t>
  </si>
  <si>
    <t xml:space="preserve"> 00012815 </t>
  </si>
  <si>
    <t>FITA CREPE ROLO DE 25 MM X 50 M</t>
  </si>
  <si>
    <t xml:space="preserve"> 00003315 </t>
  </si>
  <si>
    <t>GESSO EM PO PARA REVESTIMENTOS/MOLDURAS/SANCAS</t>
  </si>
  <si>
    <t xml:space="preserve"> 00000134 </t>
  </si>
  <si>
    <t>GRAUTE CIMENTICIO PARA USO GERAL</t>
  </si>
  <si>
    <t xml:space="preserve"> 00020270 </t>
  </si>
  <si>
    <t xml:space="preserve"> 00037527 </t>
  </si>
  <si>
    <t>MANGUEIRA DE INCENDIO, TIPO 2, DE 1 1/2", COMPRIMENTO = 15 M, TECIDO EM FIO DE POLIESTER E TUBO INTERNO EM BORRACHA SINTETICA, COM UNIOES ENGATE RAPIDO</t>
  </si>
  <si>
    <t xml:space="preserve"> 00003779 </t>
  </si>
  <si>
    <t xml:space="preserve"> 00004048 </t>
  </si>
  <si>
    <t xml:space="preserve"> 00011621 </t>
  </si>
  <si>
    <t>MANTA ASFALTICA ELASTOMERICA EM POLIESTER ALUMINIZADA 3 MM, TIPO III, CLASSE B (NBR 9952)</t>
  </si>
  <si>
    <t xml:space="preserve"> 00010432 </t>
  </si>
  <si>
    <t xml:space="preserve"> 00011561 </t>
  </si>
  <si>
    <t xml:space="preserve"> 00011960 </t>
  </si>
  <si>
    <t>PARAFUSO DE LATAO COM ROSCA SOBERBA, CABECA CHATA E FENDA SIMPLES, DIAMETRO 2,5 MM, COMPRIMENTO 12 MM</t>
  </si>
  <si>
    <t xml:space="preserve"> 00004333 </t>
  </si>
  <si>
    <t>PARAFUSO DE LATAO COM ROSCA SOBERBA, CABECA CHATA E FENDA SIMPLES, DIAMETRO 3,2 MM, COMPRIMENTO 16 MM</t>
  </si>
  <si>
    <t xml:space="preserve"> 00004358 </t>
  </si>
  <si>
    <t>PARAFUSO DE LATAO COM ROSCA SOBERBA, CABECA CHATA E FENDA SIMPLES, DIAMETRO 4,8 MM, COMPRIMENTO 65 MM</t>
  </si>
  <si>
    <t xml:space="preserve"> 00011955 </t>
  </si>
  <si>
    <t>PARAFUSO DE LATAO COM ACABAMENTO CROMADO PARA FIXAR PECA SANITARIA, INCLUI PORCA CEGA, ARRUELA E BUCHA DE NYLON TAMANHO S-10</t>
  </si>
  <si>
    <t xml:space="preserve"> 00020078 </t>
  </si>
  <si>
    <t xml:space="preserve"> 00036882 </t>
  </si>
  <si>
    <t xml:space="preserve"> 00004710 </t>
  </si>
  <si>
    <t xml:space="preserve"> 00021108 </t>
  </si>
  <si>
    <t xml:space="preserve"> 00004812 </t>
  </si>
  <si>
    <t xml:space="preserve"> PF.LSV.SC.HDR.2.40 </t>
  </si>
  <si>
    <t>und</t>
  </si>
  <si>
    <t xml:space="preserve"> 00005104 </t>
  </si>
  <si>
    <t xml:space="preserve"> PF.LSV.SC.HDR.2.41 </t>
  </si>
  <si>
    <t>Recarga e teste de extintor de incêndio com carga de gás carbônico - 10kg</t>
  </si>
  <si>
    <t xml:space="preserve"> PF.LSV.SC.HDR.2.42 </t>
  </si>
  <si>
    <t xml:space="preserve"> PF.LSV.SC.HDR.2.43 </t>
  </si>
  <si>
    <t>Recarga e teste de extintor de incêndio com carga de pó químico seco PQS - 4kg</t>
  </si>
  <si>
    <t xml:space="preserve"> 00011677 </t>
  </si>
  <si>
    <t>REGISTRO DE ESFERA, PVC, COM VOLANTE, VS, SOLDAVEL, DN 50 MM, COM CORPO DIVIDIDO</t>
  </si>
  <si>
    <t xml:space="preserve"> 00006019 </t>
  </si>
  <si>
    <t>REGISTRO GAVETA BRUTO EM LATAO FORJADO, BITOLA 1 " (REF 1509)</t>
  </si>
  <si>
    <t xml:space="preserve"> 00006010 </t>
  </si>
  <si>
    <t>REGISTRO GAVETA BRUTO EM LATAO FORJADO, BITOLA 1 1/2 " (REF 1509)</t>
  </si>
  <si>
    <t xml:space="preserve"> 00006028 </t>
  </si>
  <si>
    <t>REGISTRO GAVETA BRUTO EM LATAO FORJADO, BITOLA 2 " (REF 1509)</t>
  </si>
  <si>
    <t xml:space="preserve"> 00006011 </t>
  </si>
  <si>
    <t>REGISTRO GAVETA BRUTO EM LATAO FORJADO, BITOLA 2 1/2 " (REF 1509)</t>
  </si>
  <si>
    <t xml:space="preserve"> 00006012 </t>
  </si>
  <si>
    <t>REGISTRO GAVETA BRUTO EM LATAO FORJADO, BITOLA 3 " (REF 1509)</t>
  </si>
  <si>
    <t xml:space="preserve"> 00006016 </t>
  </si>
  <si>
    <t xml:space="preserve"> 00006021 </t>
  </si>
  <si>
    <t>REGISTRO PRESSAO COM ACABAMENTO E CANOPLA CROMADA, SIMPLES, BITOLA 1/2 " (REF 1416)</t>
  </si>
  <si>
    <t xml:space="preserve"> 00006024 </t>
  </si>
  <si>
    <t>REGISTRO PRESSAO COM ACABAMENTO E CANOPLA CROMADA, SIMPLES, BITOLA 3/4 " (REF 1416)</t>
  </si>
  <si>
    <t xml:space="preserve"> 00010904 </t>
  </si>
  <si>
    <t>REGISTRO OU VALVULA GLOBO ANGULAR EM LATAO, PARA HIDRANTES EM INSTALACAO PREDIAL DE INCENDIO, 45 GRAUS, DIAMETRO DE 2 1/2", COM VOLANTE, CLASSE DE PRESSAO DE ATE 200 PSI</t>
  </si>
  <si>
    <t xml:space="preserve"> PF.LSV.SC.HDR.2.54 </t>
  </si>
  <si>
    <t xml:space="preserve"> 00034356 </t>
  </si>
  <si>
    <t xml:space="preserve"> PF.LSV.SC.HDR.2.55 </t>
  </si>
  <si>
    <t xml:space="preserve"> 00038390 </t>
  </si>
  <si>
    <t>ROLO DE LA DE CARNEIRO 23 CM (SEM CABO)</t>
  </si>
  <si>
    <t xml:space="preserve"> PF.LSV.SC.HDR.2.56 </t>
  </si>
  <si>
    <t xml:space="preserve"> 00006136 </t>
  </si>
  <si>
    <t>SIFAO EM METAL CROMADO PARA PIA OU LAVATORIO, 1 X 1.1/2 "</t>
  </si>
  <si>
    <t xml:space="preserve"> PF.LSV.SC.HDR.2.57 </t>
  </si>
  <si>
    <t xml:space="preserve"> PF.LSV.SC.HDR.2.58 </t>
  </si>
  <si>
    <t xml:space="preserve"> 00020262 </t>
  </si>
  <si>
    <t>SIFAO PLASTICO EXTENSIVEL UNIVERSAL, TIPO COPO</t>
  </si>
  <si>
    <t xml:space="preserve"> 00039961 </t>
  </si>
  <si>
    <t>SILICONE ACETICO USO GERAL INCOLOR 280 G</t>
  </si>
  <si>
    <t xml:space="preserve"> 00042172 </t>
  </si>
  <si>
    <t xml:space="preserve"> 00011067 </t>
  </si>
  <si>
    <t xml:space="preserve"> 00007287 </t>
  </si>
  <si>
    <t xml:space="preserve"> 00007356 </t>
  </si>
  <si>
    <t xml:space="preserve"> 00007288 </t>
  </si>
  <si>
    <t xml:space="preserve"> 00036796 </t>
  </si>
  <si>
    <t xml:space="preserve"> 00035693 </t>
  </si>
  <si>
    <t>TINTA LATEX ACRILICA ECONOMICA, COR BRANCA</t>
  </si>
  <si>
    <t xml:space="preserve"> 00010228 </t>
  </si>
  <si>
    <t>VALVULA DE DESCARGA METALICA, BASE 1 1/2 " E ACABAMENTO METALICO CROMADO</t>
  </si>
  <si>
    <t xml:space="preserve"> 00009866 </t>
  </si>
  <si>
    <t>TUBO PVC, ROSCAVEL, 1", AGUA FRIA PREDIAL</t>
  </si>
  <si>
    <t xml:space="preserve"> 00021112 </t>
  </si>
  <si>
    <t xml:space="preserve"> 00009868 </t>
  </si>
  <si>
    <t xml:space="preserve"> 00009869 </t>
  </si>
  <si>
    <t xml:space="preserve"> 00011781 </t>
  </si>
  <si>
    <t xml:space="preserve"> 00010408 </t>
  </si>
  <si>
    <t>VALVULA DE RETENCAO HORIZONTAL, DE BRONZE (PN-25), 2", 400 PSI, TAMPA DE PORCA DE UNIAO, EXTREMIDADES COM ROSCA</t>
  </si>
  <si>
    <t xml:space="preserve"> 00010405 </t>
  </si>
  <si>
    <t>VALVULA DE RETENCAO HORIZONTAL, DE BRONZE (PN-25), 2 1/2", 400 PSI, TAMPA DE PORCA DE UNIAO, EXTREMIDADES COM ROSCA</t>
  </si>
  <si>
    <t xml:space="preserve"> 00010406 </t>
  </si>
  <si>
    <t>VALVULA DE RETENCAO HORIZONTAL, DE BRONZE (PN-25), 3", 400 PSI, TAMPA DE PORCA DE UNIAO, EXTREMIDADES COM ROSCA</t>
  </si>
  <si>
    <t xml:space="preserve"> 00012657 </t>
  </si>
  <si>
    <t>VALVULA DE RETENCAO VERTICAL, DE BRONZE (PN-16), 2 1/2", 200 PSI, EXTREMIDADES COM ROSCA</t>
  </si>
  <si>
    <t xml:space="preserve"> 00010414 </t>
  </si>
  <si>
    <t>VALVULA DE RETENCAO VERTICAL, DE BRONZE (PN-16), 3", 200 PSI, EXTREMIDADES COM ROSCA</t>
  </si>
  <si>
    <t xml:space="preserve"> 00006157 </t>
  </si>
  <si>
    <t>VALVULA EM METAL CROMADO PARA PIA AMERICANA 3.1/2 X 1.1/2 "</t>
  </si>
  <si>
    <t>MECÂNICA</t>
  </si>
  <si>
    <t>Compressor para split 7.000 Btu's</t>
  </si>
  <si>
    <t>ESTOPA</t>
  </si>
  <si>
    <t>PLANILHA ESTIMATIVA DE CUSTOS SERVIÇOS EVENTUAIS - SOB DEMANDA - SR/PF/AL</t>
  </si>
  <si>
    <t>I.1.</t>
  </si>
  <si>
    <t>I.2.</t>
  </si>
  <si>
    <t>I.3.</t>
  </si>
  <si>
    <t>I.4.</t>
  </si>
  <si>
    <t>I.5.</t>
  </si>
  <si>
    <t>I.7.</t>
  </si>
  <si>
    <t>I.8.</t>
  </si>
  <si>
    <t>I.9.</t>
  </si>
  <si>
    <t>I.6.</t>
  </si>
  <si>
    <t>VALOR ANUAL ESTIMADO DE SERVIÇOS EVENTUAIS S/BDI</t>
  </si>
  <si>
    <t xml:space="preserve">Qtde de horas estimadas </t>
  </si>
  <si>
    <t>Valor Adicional de 50%</t>
  </si>
  <si>
    <t>Valor Adicional de 100%</t>
  </si>
  <si>
    <t>Valor Anual Horário Normal</t>
  </si>
  <si>
    <t>ANEXO V</t>
  </si>
  <si>
    <t>CÓDIGO</t>
  </si>
  <si>
    <t>Materiais/ Equipamentos/ Aparelhos/ Ferramental Básicos</t>
  </si>
  <si>
    <t>Compressores</t>
  </si>
  <si>
    <t>PF.LSV.COMP09</t>
  </si>
  <si>
    <t>Compressor Rotativo 9.000 BTUS</t>
  </si>
  <si>
    <t>PF.LSV.COMP07</t>
  </si>
  <si>
    <t>PF.LSV.COMP12</t>
  </si>
  <si>
    <t>PF.LSV.COMP18</t>
  </si>
  <si>
    <t>PF.LSV.COMP22</t>
  </si>
  <si>
    <t>PF.LSV.COMP24</t>
  </si>
  <si>
    <t>Compressor para split 24.000 btu's</t>
  </si>
  <si>
    <t>PF.LSV.COMP36</t>
  </si>
  <si>
    <t>PF.LSV.COMP30</t>
  </si>
  <si>
    <t>Compressor para split 30.000 btu's</t>
  </si>
  <si>
    <t>PF.LSV.COMP48</t>
  </si>
  <si>
    <t>Correias</t>
  </si>
  <si>
    <t>PF.LSV.CORRA32</t>
  </si>
  <si>
    <t>PF.LSV.CORRB41</t>
  </si>
  <si>
    <t>Correia Power SPAN-B41</t>
  </si>
  <si>
    <t>PF.LSV.CORRB54</t>
  </si>
  <si>
    <t>Correia Power SPAN B-54</t>
  </si>
  <si>
    <t>PF.LSV.CORRB53</t>
  </si>
  <si>
    <t>Correia Power SPAN-B53</t>
  </si>
  <si>
    <t>PF.LSV.CORRB64</t>
  </si>
  <si>
    <t>Correia Power SPAN B-64</t>
  </si>
  <si>
    <t>PF.LSV.CORRB52</t>
  </si>
  <si>
    <t>Correia Power SPAN B-52</t>
  </si>
  <si>
    <t>PF.LSV.CORRB49</t>
  </si>
  <si>
    <t>Correia Power SPAN B-49</t>
  </si>
  <si>
    <t>PF.LSV.CORRB42</t>
  </si>
  <si>
    <t>Correia Power SPAN B-42</t>
  </si>
  <si>
    <t>PF.LSV.CORRA55</t>
  </si>
  <si>
    <t>Correia A-55</t>
  </si>
  <si>
    <t>PF.LSV.CORRC128</t>
  </si>
  <si>
    <t>Correia C 128 multi v 3T</t>
  </si>
  <si>
    <t>PF.LSV.CORRC112</t>
  </si>
  <si>
    <t>Correia C 112 multi v 3T</t>
  </si>
  <si>
    <t>PF.LSV.CORRC225</t>
  </si>
  <si>
    <t>Correia C 225 multi v 3T</t>
  </si>
  <si>
    <t>Fluídos Refrigerantes e Afins</t>
  </si>
  <si>
    <t>PF.LSV.R414B</t>
  </si>
  <si>
    <t>Gás Refrigerante 30Kg R-141b</t>
  </si>
  <si>
    <t>PF.LSV.R22</t>
  </si>
  <si>
    <t>Gás R22 - 13,6 Kg</t>
  </si>
  <si>
    <t>PF.LSV.R134A</t>
  </si>
  <si>
    <t>Gás R134a - 13,6 Kg</t>
  </si>
  <si>
    <t>Instrumentação</t>
  </si>
  <si>
    <t>00012898</t>
  </si>
  <si>
    <t>PF.LSV.INST001</t>
  </si>
  <si>
    <t>Termômetro Capela Reto Conexão 1/2 BSP Escala -10 a 50gr</t>
  </si>
  <si>
    <t>Tubo Cobre Split</t>
  </si>
  <si>
    <t>5.1</t>
  </si>
  <si>
    <t>00039660</t>
  </si>
  <si>
    <t>5.2</t>
  </si>
  <si>
    <t>00039662</t>
  </si>
  <si>
    <t>5.3</t>
  </si>
  <si>
    <t>00039661</t>
  </si>
  <si>
    <t>TUBO DE COBRE FLEXIVEL, D = 3/16 ", E = 0,79 MM, PARA AR-CONDICIONADO/ INSTALACOES GAS RESIDENCIAIS E COMERCIAIS</t>
  </si>
  <si>
    <t>5.4</t>
  </si>
  <si>
    <t>00039666</t>
  </si>
  <si>
    <t>5.5</t>
  </si>
  <si>
    <t>00039664</t>
  </si>
  <si>
    <t>5.6</t>
  </si>
  <si>
    <t>00039663</t>
  </si>
  <si>
    <t>TUBO DE COBRE FLEXIVEL, D = 5/16 ", E = 0,79 MM, PARA AR-CONDICIONADO/ INSTALACOES GAS RESIDENCIAIS E COMERCIAIS</t>
  </si>
  <si>
    <t>5.7</t>
  </si>
  <si>
    <t>00039665</t>
  </si>
  <si>
    <t>5.8</t>
  </si>
  <si>
    <t>PF.LSV.TUBODNCAPILAR</t>
  </si>
  <si>
    <t>Tubo Cobre Capilar 0,50 Rolo 3mt</t>
  </si>
  <si>
    <t>5.9</t>
  </si>
  <si>
    <t>PF.LSV.TUBODN18</t>
  </si>
  <si>
    <t>5.10</t>
  </si>
  <si>
    <t>PF.LSV.TUBODN10</t>
  </si>
  <si>
    <t>Parafuso, porca e Afins</t>
  </si>
  <si>
    <t>6.1</t>
  </si>
  <si>
    <t>00004777</t>
  </si>
  <si>
    <t>CANTONEIRA ACO ABAS IGUAIS (QUALQUER BITOLA), ESPESSURA ENTRE 1/8" E 1/4"</t>
  </si>
  <si>
    <t>6.2</t>
  </si>
  <si>
    <t>00004331</t>
  </si>
  <si>
    <t>6.3</t>
  </si>
  <si>
    <t>PF.LSV.PRFS516</t>
  </si>
  <si>
    <t>6.4</t>
  </si>
  <si>
    <t>00004330</t>
  </si>
  <si>
    <t>6.5</t>
  </si>
  <si>
    <t>00011950</t>
  </si>
  <si>
    <t>6.6</t>
  </si>
  <si>
    <t>PF.LSV.ARRGDN10</t>
  </si>
  <si>
    <t>Arruela Galvanizada 3/8"</t>
  </si>
  <si>
    <t>6.7</t>
  </si>
  <si>
    <t>PF.LSV.AL.ADC.20</t>
  </si>
  <si>
    <t>Prego 1.1/2x13 (15x18)</t>
  </si>
  <si>
    <t>6.8</t>
  </si>
  <si>
    <t>PF.LSV.AL.ADC.56</t>
  </si>
  <si>
    <t>Porca Galv Sextavado 3/8 (cx com 100 pcs)</t>
  </si>
  <si>
    <t>6.9</t>
  </si>
  <si>
    <t>PF.LSV.AL.ADC.62</t>
  </si>
  <si>
    <t>Parafuso AAT Cabeça Chata 3,5 x 40mm (Bucha-06)</t>
  </si>
  <si>
    <t>6.10</t>
  </si>
  <si>
    <t>PF.LSV.AL.7.8</t>
  </si>
  <si>
    <t>Rebite de alumínio 3.2 x 8 mm</t>
  </si>
  <si>
    <t>Rolamentos</t>
  </si>
  <si>
    <t>7.1</t>
  </si>
  <si>
    <t>PF.LSV.ROLA6209</t>
  </si>
  <si>
    <t>Rolamento 6209</t>
  </si>
  <si>
    <t>7.2</t>
  </si>
  <si>
    <t>PF.LSV.ROLA6307</t>
  </si>
  <si>
    <t>Rolamento 6307 zz p bomba 4 CV</t>
  </si>
  <si>
    <t>Conexões</t>
  </si>
  <si>
    <t>8.1</t>
  </si>
  <si>
    <t>00006298</t>
  </si>
  <si>
    <t>8.2</t>
  </si>
  <si>
    <t>PF.LSV.AL.3.1</t>
  </si>
  <si>
    <t>8.3</t>
  </si>
  <si>
    <t>00003482</t>
  </si>
  <si>
    <t>8.4</t>
  </si>
  <si>
    <t>00003522</t>
  </si>
  <si>
    <t>8.5</t>
  </si>
  <si>
    <t>00003908</t>
  </si>
  <si>
    <t>8.6</t>
  </si>
  <si>
    <t>00012404</t>
  </si>
  <si>
    <t>LUVA DE FERRO GALVANIZADO, COM ROSCA BSP MACHO/FEMEA, DE 3/4"</t>
  </si>
  <si>
    <t>8.7</t>
  </si>
  <si>
    <t>00003925</t>
  </si>
  <si>
    <t>8.8</t>
  </si>
  <si>
    <t>00012410</t>
  </si>
  <si>
    <t>8.9</t>
  </si>
  <si>
    <t>00006016</t>
  </si>
  <si>
    <t>8.10</t>
  </si>
  <si>
    <t>00004177</t>
  </si>
  <si>
    <t>8.11</t>
  </si>
  <si>
    <t>00004178</t>
  </si>
  <si>
    <t>8.12</t>
  </si>
  <si>
    <t>PF.LSV.AL.ADC.73</t>
  </si>
  <si>
    <t>Niple Duplo GALV BSP 1.1/2</t>
  </si>
  <si>
    <t>Automação</t>
  </si>
  <si>
    <t>9.1</t>
  </si>
  <si>
    <t>PF.LSV.AL.8.4</t>
  </si>
  <si>
    <t>Termostato proporcional LIG/DES 3V DIGITAL</t>
  </si>
  <si>
    <t>9.2</t>
  </si>
  <si>
    <t>PF.LSV.AL.8.5</t>
  </si>
  <si>
    <t>Gerenciador Tracer SC</t>
  </si>
  <si>
    <t>9.3</t>
  </si>
  <si>
    <t>PF.LSV.AL.8.6</t>
  </si>
  <si>
    <t>Terminador Bacnet</t>
  </si>
  <si>
    <t>9.4</t>
  </si>
  <si>
    <t>PF.LSV.AL.8.7</t>
  </si>
  <si>
    <t>Controlador CLP UC400</t>
  </si>
  <si>
    <t>9.5</t>
  </si>
  <si>
    <t>PF.LSV.AL.8.8</t>
  </si>
  <si>
    <t>Quadro de Automação CAG</t>
  </si>
  <si>
    <t>Peças Chiller</t>
  </si>
  <si>
    <t>10.1</t>
  </si>
  <si>
    <t>PF.LSV.TRANESEN00216</t>
  </si>
  <si>
    <t>Fabricante</t>
  </si>
  <si>
    <t>Sensor de Temperatura (SEN00216)</t>
  </si>
  <si>
    <t>10.2</t>
  </si>
  <si>
    <t>PF.LSV.TRANESEN00204</t>
  </si>
  <si>
    <t>Sensor de Temp. de Óleo (SEN00204)</t>
  </si>
  <si>
    <t>10.3</t>
  </si>
  <si>
    <t>PF.LSV.TRANESEN00306</t>
  </si>
  <si>
    <t>Sensor de Temp. Entrada/ Saída de Água Gelada (SEN00306)</t>
  </si>
  <si>
    <t>10.4</t>
  </si>
  <si>
    <t>PF.LSV.TRANESEN00296</t>
  </si>
  <si>
    <t>Sensor de Temp. (SEN00296)</t>
  </si>
  <si>
    <t>10.5</t>
  </si>
  <si>
    <t>PF.LSV.TRANESEN00951</t>
  </si>
  <si>
    <t>Sensor de Temo. Sucção (SEN00951)</t>
  </si>
  <si>
    <t>10.6</t>
  </si>
  <si>
    <t>PF.LSV.TRANEOIL0015</t>
  </si>
  <si>
    <t>Óleo Trane OIL 0015 (Galões de 3,78 L)</t>
  </si>
  <si>
    <t>10.7</t>
  </si>
  <si>
    <t>PF.LSV.TRANEELM48DC</t>
  </si>
  <si>
    <t>Filtro Secador (ELM-48DC)</t>
  </si>
  <si>
    <t>10.8</t>
  </si>
  <si>
    <t>PF.LSV.TRANEFLR01353</t>
  </si>
  <si>
    <t>Filtro de óleo e acessórios (FLR01353)</t>
  </si>
  <si>
    <t>10.9</t>
  </si>
  <si>
    <t>PF.LSV.TRANEFIT90009P</t>
  </si>
  <si>
    <t>Conector Para Sensor (FIT90009P)</t>
  </si>
  <si>
    <t>10.10</t>
  </si>
  <si>
    <t>PF.LSV.TRANEMOT00276B</t>
  </si>
  <si>
    <t>Motor Trifásico 220/380 HP (MOT00276B)</t>
  </si>
  <si>
    <t>10.11</t>
  </si>
  <si>
    <t>PF.LSV.TRANEMOD01562</t>
  </si>
  <si>
    <t>Modulo Eletrônico EXV (MOD01562)</t>
  </si>
  <si>
    <t>10.12</t>
  </si>
  <si>
    <t>PF.LSV.TRANEVAL04421</t>
  </si>
  <si>
    <t>Válvula de Serv.2.1/8” (VAL04421)</t>
  </si>
  <si>
    <t>10.13</t>
  </si>
  <si>
    <t>PF.LSV.TRANECOL09468</t>
  </si>
  <si>
    <t>Bobina Solenoide de Descarregamento Comp. (COL09468)</t>
  </si>
  <si>
    <t>10.14</t>
  </si>
  <si>
    <t>PF.LSV.TRANECOL28491</t>
  </si>
  <si>
    <t>Bobina Solenoide da Válvula de Carregamento (COL28491)</t>
  </si>
  <si>
    <t>10.17</t>
  </si>
  <si>
    <t>PF.LSV.TRANEMOD00942</t>
  </si>
  <si>
    <t>Modulo Display (MOD00942)</t>
  </si>
  <si>
    <t>10.18</t>
  </si>
  <si>
    <t>PF.LSV.TRANEMOD01424</t>
  </si>
  <si>
    <t>Modulo de Partida Compressor 1U1 (MOD01424)</t>
  </si>
  <si>
    <t>10.20</t>
  </si>
  <si>
    <t>PF.LSV.TRANEVAL08030</t>
  </si>
  <si>
    <t>Válvula de Expansão Termostática (VAL08030)</t>
  </si>
  <si>
    <t>10.21</t>
  </si>
  <si>
    <t>PF.LSV.TRANECAB00001B</t>
  </si>
  <si>
    <t>Cabo para Válvula de Expansão Termostática (CAB00001B)</t>
  </si>
  <si>
    <t>10.22</t>
  </si>
  <si>
    <t>PF.LSV.TRANEVAL00060B</t>
  </si>
  <si>
    <t>Válvula de Serv. 1/4" (VAL00060B)</t>
  </si>
  <si>
    <t>10.23</t>
  </si>
  <si>
    <t>PF.LSV.TRANESWT02565</t>
  </si>
  <si>
    <t>Switch Limite - Baixa pressão (SWT02565)</t>
  </si>
  <si>
    <t>10.24</t>
  </si>
  <si>
    <t>PF.LSV.TRANECTR00008B</t>
  </si>
  <si>
    <t>Contatora (CTR00008B)</t>
  </si>
  <si>
    <t>10.25</t>
  </si>
  <si>
    <t>PF.LSV.TRANEFUS00001B</t>
  </si>
  <si>
    <t>Fusível 10A (FUS00001B)</t>
  </si>
  <si>
    <t>10.26</t>
  </si>
  <si>
    <t>PF.LSV.TRANEMOD01422</t>
  </si>
  <si>
    <t>Módulo Eletrônico de Comunicação (MOD01422)</t>
  </si>
  <si>
    <t>Diversos</t>
  </si>
  <si>
    <t>11.1</t>
  </si>
  <si>
    <t>00003148</t>
  </si>
  <si>
    <t>11.2</t>
  </si>
  <si>
    <t>00005318</t>
  </si>
  <si>
    <t>11.3</t>
  </si>
  <si>
    <t>PF.LSV.AL.7.11</t>
  </si>
  <si>
    <t>Rolo de fita p isolamento térmico tipo Silvertape 45mmx5m</t>
  </si>
  <si>
    <t>11.4</t>
  </si>
  <si>
    <t>00020080</t>
  </si>
  <si>
    <t>11.5</t>
  </si>
  <si>
    <t>00000013</t>
  </si>
  <si>
    <t>11.6</t>
  </si>
  <si>
    <t>PF.LSV.AL.7.20</t>
  </si>
  <si>
    <t>11.7</t>
  </si>
  <si>
    <t>PF.LSV.AL.7.22</t>
  </si>
  <si>
    <t>Cola fórmica a base de resina sintética</t>
  </si>
  <si>
    <t>11.8</t>
  </si>
  <si>
    <t>PF.LSV.AL.ADC.17</t>
  </si>
  <si>
    <t>Fita PVC S/adesivo 100mmx10m para TB esponjoso</t>
  </si>
  <si>
    <t>11.9</t>
  </si>
  <si>
    <t>PF.LSV.AL.ADC.18</t>
  </si>
  <si>
    <t>Abraçadeira Galvanizada RSF 10 a 13mm (3/8 a 1/2)</t>
  </si>
  <si>
    <t>11.10</t>
  </si>
  <si>
    <t>PF.LSV.AL.ADC.21</t>
  </si>
  <si>
    <t>Esmalte Sintético Verde Folha 3,6L (NF: 1601986)</t>
  </si>
  <si>
    <t>11.11</t>
  </si>
  <si>
    <t>PF.LSV.AL.ADC.22</t>
  </si>
  <si>
    <t>Thinner Acabamento 2002 - 5L</t>
  </si>
  <si>
    <t>11.12</t>
  </si>
  <si>
    <t>PF.LSV.AL.ADC.23</t>
  </si>
  <si>
    <t>Zarcão 3,6L</t>
  </si>
  <si>
    <t>11.13</t>
  </si>
  <si>
    <t>PF.LSV.AL.ADC.24.1</t>
  </si>
  <si>
    <t>Lixa Ferro 060</t>
  </si>
  <si>
    <t>11.14</t>
  </si>
  <si>
    <t>PF.LSV.AL.ADC.54</t>
  </si>
  <si>
    <t>Fita Asfaltica Viaflex 20CMx10MT</t>
  </si>
  <si>
    <t>11.15</t>
  </si>
  <si>
    <t>PF.LSV.AL.ADC.55</t>
  </si>
  <si>
    <t>Abraçadeira Nylon 200x3,6mm-20cm (pacote com 100pç)</t>
  </si>
  <si>
    <t>11.16</t>
  </si>
  <si>
    <t>PF.LSV.AL.ADC.3</t>
  </si>
  <si>
    <t>Abraçadeira Nylon 200x2,5mm-20cm (pacote com 100pç)</t>
  </si>
  <si>
    <t>11.17</t>
  </si>
  <si>
    <t>PF.LSV.AL.ADC.71</t>
  </si>
  <si>
    <t>Mangueira Cristal 1/2 x 1,5mm Para Dreno Split</t>
  </si>
  <si>
    <t>11.18</t>
  </si>
  <si>
    <t>PF.LSV.AL.ADC.75</t>
  </si>
  <si>
    <t>Fita Veda Rosca 18mmx25m</t>
  </si>
  <si>
    <t>11.19</t>
  </si>
  <si>
    <t>PF.LSV.AL.ADC.79</t>
  </si>
  <si>
    <t>Filtro Secador 1x1 70mm</t>
  </si>
  <si>
    <t>11.20</t>
  </si>
  <si>
    <t>PF.LSV.AL.ADC.80</t>
  </si>
  <si>
    <t>Kit Controle Remoto Sem Fio 220V/60 hz FCI MOD-PCAWRB</t>
  </si>
  <si>
    <t>11.21</t>
  </si>
  <si>
    <t>00003143</t>
  </si>
  <si>
    <t>FITA VEDA ROSCA EM ROLOS DE 18 MM X 25 M (L X C)</t>
  </si>
  <si>
    <t>11.22</t>
  </si>
  <si>
    <t>PF.LSV.AL.ADC.1.1</t>
  </si>
  <si>
    <t>Pilha Alcalina Palito AAA</t>
  </si>
  <si>
    <t>Solda e Brasagem</t>
  </si>
  <si>
    <t>12.1</t>
  </si>
  <si>
    <t>00011002</t>
  </si>
  <si>
    <t>12.2</t>
  </si>
  <si>
    <t>00039914</t>
  </si>
  <si>
    <t>12.3</t>
  </si>
  <si>
    <t>PF.LSV.AL.ADC.13</t>
  </si>
  <si>
    <t>12.4</t>
  </si>
  <si>
    <t>00000001</t>
  </si>
  <si>
    <t>Gás MAP/PRO - Cartucho de Gas MAP/BRO/Benzomatic 400 gr</t>
  </si>
  <si>
    <t>12.5</t>
  </si>
  <si>
    <t>00000002</t>
  </si>
  <si>
    <t>Válvulas</t>
  </si>
  <si>
    <t>13.1</t>
  </si>
  <si>
    <t>00010416</t>
  </si>
  <si>
    <t>13.2</t>
  </si>
  <si>
    <t>PF.LSV.AL.8.1</t>
  </si>
  <si>
    <t>Válvula esfera 03 VIAS 1.1/4” proporcional 24V</t>
  </si>
  <si>
    <t>13.3</t>
  </si>
  <si>
    <t>PF.LSV.AL.8.2</t>
  </si>
  <si>
    <t>Válvula esfera 03 VIAS 1.1/2” proporcional 24V</t>
  </si>
  <si>
    <t>13.4</t>
  </si>
  <si>
    <t>PF.LSV.AL.8.3</t>
  </si>
  <si>
    <t>Válvula esfera 03 VIAS 2” proporcional 24V</t>
  </si>
  <si>
    <t>13.5</t>
  </si>
  <si>
    <t>PF.LSV.AL.ADC.10</t>
  </si>
  <si>
    <t>Válvula Esfera GBC 5/8"</t>
  </si>
  <si>
    <t>Duto, isolamento e Afins</t>
  </si>
  <si>
    <t>14.1</t>
  </si>
  <si>
    <t>PF.LSV.AL.3.2</t>
  </si>
  <si>
    <t>14.2</t>
  </si>
  <si>
    <t>PF.LSV.AL.7.1</t>
  </si>
  <si>
    <t>Manta de borracha 3,2 mm x 1m</t>
  </si>
  <si>
    <t>14.3</t>
  </si>
  <si>
    <t>PF.LSV.AL.ADC.61</t>
  </si>
  <si>
    <t>Tubo Esponjoso Blindado 1/2 10x13 DV</t>
  </si>
  <si>
    <t>14.4</t>
  </si>
  <si>
    <t>PF.LSV.AL.ADC.65</t>
  </si>
  <si>
    <t>Tubo Esponjoso Blindado 3/4 10x19 DV</t>
  </si>
  <si>
    <t>14.5</t>
  </si>
  <si>
    <t>PF.LSV.AL.ADC.76</t>
  </si>
  <si>
    <t>Tubo Elastomérico 3 (25x76)mm Aplicação:Cobre:3.1/2/FERR PEÇA C/ 2m</t>
  </si>
  <si>
    <t>14.6</t>
  </si>
  <si>
    <t>PF.LSV.AL.ADC.12</t>
  </si>
  <si>
    <t>Duto Flexível p/ exaustão</t>
  </si>
  <si>
    <t>14.7</t>
  </si>
  <si>
    <t>PF.LSV.AL.ADC.15</t>
  </si>
  <si>
    <t>Fita Aluminizada 50x50</t>
  </si>
  <si>
    <t>Capacitores Split</t>
  </si>
  <si>
    <t>15.1</t>
  </si>
  <si>
    <t>PF.LSV.AL.ADC.30</t>
  </si>
  <si>
    <t>Capacitor Partida 5,0 MFD 380V TML</t>
  </si>
  <si>
    <t>15.2</t>
  </si>
  <si>
    <t>PF.LSV.AL.ADC.78</t>
  </si>
  <si>
    <t>Capacitor Partida 1,5 MFD 450V</t>
  </si>
  <si>
    <t>15.3</t>
  </si>
  <si>
    <t>PF.LSV.AL.ADC.32</t>
  </si>
  <si>
    <t>Capacitor Partida 45 MFD 380V TML</t>
  </si>
  <si>
    <t>15.4</t>
  </si>
  <si>
    <t>PF.LSV.AL.ADC.35</t>
  </si>
  <si>
    <t>Capacitor Partida 40 MFD 380V TML</t>
  </si>
  <si>
    <t>15.5</t>
  </si>
  <si>
    <t>PF.LSV.AL.ADC.37</t>
  </si>
  <si>
    <t>Capacitor Partida 35 MFD 380V TML (WEG)</t>
  </si>
  <si>
    <t>15.6</t>
  </si>
  <si>
    <t>PF.LSV.AL.ADC.39</t>
  </si>
  <si>
    <t>Capacitor Partida 30 MFD 380V TML</t>
  </si>
  <si>
    <t>15.7</t>
  </si>
  <si>
    <t>PF.LSV.AL.ADC.41</t>
  </si>
  <si>
    <t>Capacitor Partida 25 MFD 380/400V TML (WEG)</t>
  </si>
  <si>
    <t>15.8</t>
  </si>
  <si>
    <t>PF.LSV.AL.ADC.42</t>
  </si>
  <si>
    <t>Capacitor Partida 20 MF 380V - Terminal</t>
  </si>
  <si>
    <t>15.9</t>
  </si>
  <si>
    <t>PF.LSV.AL.ADC.44</t>
  </si>
  <si>
    <t>Capacitor Partida 2,0 MFD 380 V TML</t>
  </si>
  <si>
    <t>15.10</t>
  </si>
  <si>
    <t>PF.LSV.AL.ADC.51</t>
  </si>
  <si>
    <t>Capacitor Partida 3,0 MFD 380V</t>
  </si>
  <si>
    <t>Elétrica e Afins</t>
  </si>
  <si>
    <t>16.1</t>
  </si>
  <si>
    <t>PF.LSV.AL.ADC.4</t>
  </si>
  <si>
    <t>Disjuntor 1P 10A</t>
  </si>
  <si>
    <t>16.2</t>
  </si>
  <si>
    <t>PF.LSV.AL.ADC.8</t>
  </si>
  <si>
    <t>Fita Isolante BT 19x20m</t>
  </si>
  <si>
    <t>16.3</t>
  </si>
  <si>
    <t>PF.LSV.AL.ADC.68</t>
  </si>
  <si>
    <t>Cabo A/C Flexível PP 3x1,5mm²</t>
  </si>
  <si>
    <t>16.4</t>
  </si>
  <si>
    <t>PF.LSV.AL.ADC.53</t>
  </si>
  <si>
    <t>Rele Falta de Fase</t>
  </si>
  <si>
    <t>16.5</t>
  </si>
  <si>
    <t>PF.LSV.ELE01</t>
  </si>
  <si>
    <t>Pino Macho 2P 10A</t>
  </si>
  <si>
    <t>16.6</t>
  </si>
  <si>
    <t>00012147</t>
  </si>
  <si>
    <t>16.7</t>
  </si>
  <si>
    <t>00038091</t>
  </si>
  <si>
    <t>ESPELHO / PLACA CEGA 4" X 2", PARA INSTALACAO DE TOMADAS E INTERRUPTORES</t>
  </si>
  <si>
    <t>Lubrificante, óleo e Afins</t>
  </si>
  <si>
    <t>17.1</t>
  </si>
  <si>
    <t>PF.LSV.AL.7.2</t>
  </si>
  <si>
    <t>17.2</t>
  </si>
  <si>
    <t>00004227</t>
  </si>
  <si>
    <t>17.3</t>
  </si>
  <si>
    <t>00004229</t>
  </si>
  <si>
    <t>17.4</t>
  </si>
  <si>
    <t>00038075</t>
  </si>
  <si>
    <t>TOMADA 2P+T 20A 250V, CONJUNTO MONTADO PARA EMBUTIR 4" X 2" (PLACA + SUPORTE + MODULO)</t>
  </si>
  <si>
    <t>17.5</t>
  </si>
  <si>
    <t>PF.LSV.AL.ADC.58</t>
  </si>
  <si>
    <t>Lubrificante Spray - 200g/300 ml</t>
  </si>
  <si>
    <t>17.6</t>
  </si>
  <si>
    <t>PF.LSV.AL.ADC.60</t>
  </si>
  <si>
    <t>Desingripante Spray 300 ml</t>
  </si>
  <si>
    <t>17.7</t>
  </si>
  <si>
    <t>PF.LSV.AL.ADC.63</t>
  </si>
  <si>
    <t>Adesivo Bond em Bisnarga 2g-3g</t>
  </si>
  <si>
    <t>17.8</t>
  </si>
  <si>
    <t>PF.LSV.AL.ADC.64</t>
  </si>
  <si>
    <t>Graxa Especial Para Lubrificação</t>
  </si>
  <si>
    <t>17.9</t>
  </si>
  <si>
    <t>PF.LSV.AL.ADC.70</t>
  </si>
  <si>
    <t>Vaselina Solida 90g worker</t>
  </si>
  <si>
    <t>17.10</t>
  </si>
  <si>
    <t>PF.LSV.AL.ADC.72</t>
  </si>
  <si>
    <t>Vaselina Liquida Clean 01L</t>
  </si>
  <si>
    <t>18.1</t>
  </si>
  <si>
    <t>18.2</t>
  </si>
  <si>
    <t>18.5</t>
  </si>
  <si>
    <t>18.3</t>
  </si>
  <si>
    <t>18.4</t>
  </si>
  <si>
    <t>18.6</t>
  </si>
  <si>
    <t>18.7</t>
  </si>
  <si>
    <t>18.8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</si>
  <si>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</si>
  <si>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</si>
  <si>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</si>
  <si>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</si>
  <si>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</si>
  <si>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</si>
  <si>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</si>
  <si>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</si>
  <si>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</si>
  <si>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</si>
  <si>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</si>
  <si>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</si>
  <si>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</si>
  <si>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</si>
  <si>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</si>
  <si>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</si>
  <si>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</si>
  <si>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</si>
  <si>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</si>
  <si>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</si>
  <si>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</si>
  <si>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18.30</t>
  </si>
  <si>
    <t>18.31</t>
  </si>
  <si>
    <t>18.32</t>
  </si>
  <si>
    <t>18.33</t>
  </si>
  <si>
    <t>18.34</t>
  </si>
  <si>
    <t>18.35</t>
  </si>
  <si>
    <t>18.36</t>
  </si>
  <si>
    <t>18.37</t>
  </si>
  <si>
    <t>18.38</t>
  </si>
  <si>
    <t>18.39</t>
  </si>
  <si>
    <t>18.40</t>
  </si>
  <si>
    <t>18.41</t>
  </si>
  <si>
    <t>18.42</t>
  </si>
  <si>
    <t>18.43</t>
  </si>
  <si>
    <t>18.44</t>
  </si>
  <si>
    <t>18.45</t>
  </si>
  <si>
    <t>18.46</t>
  </si>
  <si>
    <t>18.47</t>
  </si>
  <si>
    <t>18.48</t>
  </si>
  <si>
    <t>18.49</t>
  </si>
  <si>
    <t>18.50</t>
  </si>
  <si>
    <t>18.51</t>
  </si>
  <si>
    <t>18.52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</si>
  <si>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</si>
  <si>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</si>
  <si>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</si>
  <si>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</si>
  <si>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</si>
  <si>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</si>
  <si>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</si>
  <si>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</si>
  <si>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</si>
  <si>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</si>
  <si>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</si>
  <si>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</si>
  <si>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</si>
  <si>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</si>
  <si>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</si>
  <si>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</si>
  <si>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</si>
  <si>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</si>
  <si>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</si>
  <si>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</si>
  <si>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</si>
  <si>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</si>
  <si>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</si>
  <si>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</si>
  <si>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</si>
  <si>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</si>
  <si>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19.27</t>
  </si>
  <si>
    <t>19.28</t>
  </si>
  <si>
    <t>19.29</t>
  </si>
  <si>
    <t>19.30</t>
  </si>
  <si>
    <t>19.31</t>
  </si>
  <si>
    <t>19.32</t>
  </si>
  <si>
    <t>19.33</t>
  </si>
  <si>
    <t>19.34</t>
  </si>
  <si>
    <t>19.35</t>
  </si>
  <si>
    <t>19.36</t>
  </si>
  <si>
    <t>19.37</t>
  </si>
  <si>
    <t>19.38</t>
  </si>
  <si>
    <t>19.39</t>
  </si>
  <si>
    <t>19.40</t>
  </si>
  <si>
    <t>19.41</t>
  </si>
  <si>
    <t>19.42</t>
  </si>
  <si>
    <t>19.43</t>
  </si>
  <si>
    <t>19.44</t>
  </si>
  <si>
    <t>19.45</t>
  </si>
  <si>
    <t>19.46</t>
  </si>
  <si>
    <t>19.47</t>
  </si>
  <si>
    <t>19.48</t>
  </si>
  <si>
    <t>19.49</t>
  </si>
  <si>
    <t>19.50</t>
  </si>
  <si>
    <t>19.51</t>
  </si>
  <si>
    <t>19.52</t>
  </si>
  <si>
    <t>19.53</t>
  </si>
  <si>
    <t>19.54</t>
  </si>
  <si>
    <t>19.55</t>
  </si>
  <si>
    <t>19.56</t>
  </si>
  <si>
    <t>19.57</t>
  </si>
  <si>
    <t>19.58</t>
  </si>
  <si>
    <t>19.59</t>
  </si>
  <si>
    <t>19.60</t>
  </si>
  <si>
    <t>19.61</t>
  </si>
  <si>
    <t>19.62</t>
  </si>
  <si>
    <t>19.63</t>
  </si>
  <si>
    <t>19.64</t>
  </si>
  <si>
    <t>19.65</t>
  </si>
  <si>
    <t>19.66</t>
  </si>
  <si>
    <t>19.67</t>
  </si>
  <si>
    <t>19.68</t>
  </si>
  <si>
    <t>19.69</t>
  </si>
  <si>
    <t>19.70</t>
  </si>
  <si>
    <t>19.71</t>
  </si>
  <si>
    <t>19.72</t>
  </si>
  <si>
    <t>19.73</t>
  </si>
  <si>
    <t>19.74</t>
  </si>
  <si>
    <t>19.75</t>
  </si>
  <si>
    <t>19.76</t>
  </si>
  <si>
    <t>19.77</t>
  </si>
  <si>
    <t>19.78</t>
  </si>
  <si>
    <t>19.79</t>
  </si>
  <si>
    <t>19.80</t>
  </si>
  <si>
    <t>19.81</t>
  </si>
  <si>
    <t>19.82</t>
  </si>
  <si>
    <t>19.83</t>
  </si>
  <si>
    <t>19.84</t>
  </si>
  <si>
    <t>19.85</t>
  </si>
  <si>
    <t>19.86</t>
  </si>
  <si>
    <t>19.87</t>
  </si>
  <si>
    <t>19.88</t>
  </si>
  <si>
    <t>19.89</t>
  </si>
  <si>
    <t>19.90</t>
  </si>
  <si>
    <t>19.91</t>
  </si>
  <si>
    <t>19.92</t>
  </si>
  <si>
    <t>19.93</t>
  </si>
  <si>
    <t>19.94</t>
  </si>
  <si>
    <t>19.95</t>
  </si>
  <si>
    <t>19.96</t>
  </si>
  <si>
    <t>VALOR TOTAL ESTIMATIVO ANUAL PARA PEÇAS/MATERIAIS DE REPOSIÇÃO (R$) S/BDI</t>
  </si>
  <si>
    <t>Manutenção do Fabricante ou empresa credenciada pelo fabricante dos chillers e automação (RTDW 195)</t>
  </si>
  <si>
    <t>Manutenção Preventiva do Grupo Motor Gerador</t>
  </si>
  <si>
    <t>Auxiliar Manutenção</t>
  </si>
  <si>
    <t>LISTAGEM DO MATERIAL BÁSICO PARA MANUTENÇÃO - SR/PF/AL</t>
  </si>
  <si>
    <t>PLANILHA ESTIMATIVA DE CUSTOS SERVIÇOS ESPECIALIZADOS - CONTÍNUOS E SOB DEMANDA - SR/PF/AL</t>
  </si>
  <si>
    <t>Pressostato Diferencial para Ar + Ponta de Prova</t>
  </si>
  <si>
    <t xml:space="preserve">Sensor de Temperatura </t>
  </si>
  <si>
    <t>Sensores de Temperatura do tipo poço/duto</t>
  </si>
  <si>
    <t>Configuração da Licença Tracer SC</t>
  </si>
  <si>
    <t>9.6</t>
  </si>
  <si>
    <t>9.7</t>
  </si>
  <si>
    <t>9.8</t>
  </si>
  <si>
    <t>9.9</t>
  </si>
  <si>
    <t>PF.LSV.TRANE.AUT01</t>
  </si>
  <si>
    <t>PF.LSV.TRANE.AUT02</t>
  </si>
  <si>
    <t>PF.LSV.TRANE.AUT03</t>
  </si>
  <si>
    <t>PF.LSV.TRANE.AUT04</t>
  </si>
  <si>
    <t>18.53</t>
  </si>
  <si>
    <t>18.54</t>
  </si>
  <si>
    <t>18.55</t>
  </si>
  <si>
    <t>Gerenciador de Energia Schneider Electric ComX'510</t>
  </si>
  <si>
    <t>Fonte 24vdc</t>
  </si>
  <si>
    <t>UND</t>
  </si>
  <si>
    <t>Medidores PM2220</t>
  </si>
  <si>
    <t>PF.LSV.SCHELE.01</t>
  </si>
  <si>
    <t>PF.LSV.SCHELE.02</t>
  </si>
  <si>
    <t>PF.LSV.SCHELE.03</t>
  </si>
  <si>
    <t>MATERIAIS/PEÇAS NÃO PREVISTOS NAS RELAÇÕES ACIMA (DESCONTO PARA UTILIZAÇÃO NA EXECUÇÃO CONTRATUAL)</t>
  </si>
  <si>
    <t>20.1</t>
  </si>
  <si>
    <t xml:space="preserve"> PF.LSV.AL.PREV.001 </t>
  </si>
  <si>
    <t>PREVISÃO DESCONTO PEÇAS NÃO RELACIONADAS</t>
  </si>
  <si>
    <t>QTDE</t>
  </si>
  <si>
    <t>VLR UNT</t>
  </si>
  <si>
    <t>Técnico de Refrigeração (CBO 3003-05)</t>
  </si>
  <si>
    <t>Soldador (CBO 7243-15)</t>
  </si>
  <si>
    <t>Serralheiro (CBO 7244-40)</t>
  </si>
  <si>
    <t>Eletricista - (CBO 7156-10)</t>
  </si>
  <si>
    <t>Duteiro (CBO 7257-05)</t>
  </si>
  <si>
    <t>Desenhista Técnico (Cadista) - (CBO 3181-05)</t>
  </si>
  <si>
    <t>Supervisor (Encarregado) - (CBO 9101-10)</t>
  </si>
  <si>
    <t>Auxiliar de manutenção (CBO 5143-25)</t>
  </si>
  <si>
    <t>Engenheiro Civil e/ou Eletricista (CBO 2142-05/2143-05)</t>
  </si>
  <si>
    <t xml:space="preserve">JOELHO PVC, ROSCAVEL, 90 GRAUS, 1", COR BRANCA, PARA AGUA FRIA PREDIAL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</si>
  <si>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DILUENTE AGUARRAS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</si>
  <si>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SOLDA EM VARETA FOSCOPER, D = *2,5* MM  X COMPRIMENTO 500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</si>
  <si>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ACETILENO (RECARGA DE GAS ACETILENO PARA CILINDRO DE CONJUNTO OXICORTE GRANDE) NAO INCLUI TROCA/MANUTENCAO DO CILINDRO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</si>
  <si>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OLEO LUBRIFICANTE MINERAL MONOVISCOSO, SAE 40, PARA MOTORES DE EQUIPAMENTOS PESADOS (CAMINHOES, TRATORES, RETROS E ETC)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</si>
  <si>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ARGAMASSA COLANTE TIPO AC III 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</si>
  <si>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BACIA SANITARIA (VASO) CONVENCIONAL, DE LOUCA BRANCA, SIFAO APARENTE, SAIDA VERTICAL (SEM ASSENTO)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</si>
  <si>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BACIA SANITARIA (VASO) COM CAIXA ACOPLADA, SIFAO APARENTE, DE LOUCA BRANCA (SEM ASSENTO)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</si>
  <si>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CIMENTO PORTLAND POZOLANICO CP IV-32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</si>
  <si>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BLOCO CERAMICO / TIJOLO VAZADO PARA ALVENARIA DE VEDACAO, 8 FUROS NA HORIZONTAL, 9 X 19 X 29 CM (L X A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</si>
  <si>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SINAPI </t>
  </si>
  <si>
    <t xml:space="preserve">DIVISORIA EM MARMORE, COM DUAS FACES POLIDAS, BRANCO COMUM, E=  *3,0*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</si>
  <si>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LAVATORIO / CUBA DE EMBUTIR, OVAL, DE LOUCA BRANCA, SEM LADRAO, DIMENSOES *50 X 35* CM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</si>
  <si>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LONA PLASTICA PESADA PRETA, E = 150 MICRA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</si>
  <si>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M²</t>
  </si>
  <si>
    <t xml:space="preserve">MASSA CORRIDA PARA SUPERFICIES DE AMBIENTES INTERNOS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</si>
  <si>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MICTORIO INDIVIDUAL, SIFONADO, DE LOUCA BRANCA, SEM COMPLEMENTOS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</si>
  <si>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MOLA HIDRAULICA AEREA, PARA PORTAS DE ATE 1.100 MM E PESO DE ATE 85 KG, COM CORPO EM ALUMINIO E BRACO EM ACO, SEM BRACO DE PARADA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</si>
  <si>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PASTA LUBRIFICANTE PARA TUBOS E CONEXOES COM JUNTA ELASTICA, EMBALAGEM DE *400* GR (USO EM PVC, ACO, POLIETILENO E OUTROS)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</si>
  <si>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PASTILHA CERAMICA/PORCELANA, REVEST INT/EXT E  PISCINA, CORES LISAS/SOLIDAS, QUENTES, SEM MESCLAGEM/MISTURA, *5 X 5* CM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</si>
  <si>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PISO EM PORCELANATO RETIFICADO EXTRA, LISO, MONOCOLOR, ACETINADO OU POLIDO, FORMATO MENOR OU IGUAL A 2025 CM2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</si>
  <si>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PLACA DE GESSO PARA FORRO, *60 X 60* CM, ESPESSURA DE 12 MM (SEM COLOCACAO)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</si>
  <si>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REBITE DE REPUXO EM ALUMINIO VAZADO, DIAMETRO 3,2 X 8 MM DE COMPRIMENTO (1KG = 1025 UNIDADES)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</si>
  <si>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REJUNTE CIMENTICIO, QUALQUER COR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</si>
  <si>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TELHA GALVALUME COM ISOLAMENTO TERMOACUSTICO EM ESPUMA RIGIDA DE POLIURETANO (PU) INJETADO, ESPESSURA DE 30 MM, DENSIDADE DE 35 KG/M3, REVESTIMENTO EM TELHA TRAPEZOIDAL NAS DUAS FACES COM ESPESSURA DE 0,50 MM CADA, ACABAMENTO NATURAL (NAO INCLUI ACESSORIOS DE FIXACAO)                                                                                                                                                                                                                              </t>
  </si>
  <si>
    <t xml:space="preserve">TELHA TRAPEZOIDAL EM ALUMINIO, ALTURA DE *38* MM E ESPESSURA DE 0,5 MM (LARGURA TOTAL DE 1056 MM E COMPRIMENTO DE 5000 MM)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</si>
  <si>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TINTA A OLEO BRILHANTE, PARA MADEIRAS E METAIS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</si>
  <si>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TINTA ACRILICA PREMIUM PARA PISO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</si>
  <si>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TORNEIRA DE MESA PARA LAVATORIO, METALICA CROMADA, COM MISTURADOR MONOCOMANDO, BICA BAIXA (REF 2875)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</si>
  <si>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PVC, SOLDAVEL, DE 25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</si>
  <si>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TUBO PVC, SOLDAVEL, DE 32 MM, AGUA FRIA (NBR-5648)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</si>
  <si>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BACIA SANITARIA (VASO) COM CAIXA ACOPLADA, SIFAO OCULTO / CARENADO, DE LOUCA BRANCA (SEM ASSENTO ) - PADRAO ALTO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</si>
  <si>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BACIA SANITARIA (VASO) CONVENCIONAL, DE LOUCA COLORIDA, SIFAO APARENTE, SAIDA VERTICAL (SEM ASSENTO)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</si>
  <si>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Manutenção De Lago artificial artificial com tratamento da água </t>
  </si>
  <si>
    <t>08230.004654/2023-13</t>
  </si>
  <si>
    <t>Pregão n. 90002/2024</t>
  </si>
  <si>
    <t>Seguro de Vida</t>
  </si>
  <si>
    <t>Substituto na cobertura de Férias</t>
  </si>
  <si>
    <t xml:space="preserve">Outros (especificar) </t>
  </si>
  <si>
    <t>Uniformes</t>
  </si>
  <si>
    <t>Materiais Individuais</t>
  </si>
  <si>
    <t>Equipamentos de Uso Geral</t>
  </si>
  <si>
    <t>Outros - EPI</t>
  </si>
  <si>
    <t>MÓDULO 6 - CUSTOS INDIRETOS, TRIBUTOS E LUCRO</t>
  </si>
  <si>
    <t>Custos Indiretos</t>
  </si>
  <si>
    <t>Lucro</t>
  </si>
  <si>
    <t xml:space="preserve">Tributos </t>
  </si>
  <si>
    <t>c.1 - Tributos Federais</t>
  </si>
  <si>
    <t>c.2 - Tributos Federais</t>
  </si>
  <si>
    <t>c.3 - Tributos Municipais</t>
  </si>
  <si>
    <t>Módulo 6 - Custos Indiretos, Tributos e Lucro</t>
  </si>
  <si>
    <t>Valor Total por Empregado</t>
  </si>
  <si>
    <t xml:space="preserve">TOTAL MENSAL (R$) </t>
  </si>
  <si>
    <t>VALOR DA MÃO DE OBRA  - EQUIPE FIXA</t>
  </si>
  <si>
    <t xml:space="preserve">VALOR TOTAL ANUAL C/BDI </t>
  </si>
  <si>
    <t xml:space="preserve">VALOR TOTAL MENSAL C/BDI </t>
  </si>
  <si>
    <t>BDI SERVIÇOS</t>
  </si>
  <si>
    <t>Quantidade Anual</t>
  </si>
  <si>
    <t>Valor Total por Item</t>
  </si>
  <si>
    <t>Jaleco</t>
  </si>
  <si>
    <t>Camisa</t>
  </si>
  <si>
    <t>Calça</t>
  </si>
  <si>
    <t>Cinto</t>
  </si>
  <si>
    <t>Botas de Segurança</t>
  </si>
  <si>
    <t>Meias (par)</t>
  </si>
  <si>
    <t>Custo anual por trabalhador</t>
  </si>
  <si>
    <t>Custo Mensal por Trabalhador</t>
  </si>
  <si>
    <t>EQUIPAMENTO DE PROTEÇÃO INDIVIDUAL</t>
  </si>
  <si>
    <t>Descrição</t>
  </si>
  <si>
    <t>Preço Médio do Item</t>
  </si>
  <si>
    <t>Avental de Proteção</t>
  </si>
  <si>
    <t>Calçados de Segurança</t>
  </si>
  <si>
    <t>Cinturão Paraquedista</t>
  </si>
  <si>
    <t>Capacete</t>
  </si>
  <si>
    <t>Luvas de Proteção</t>
  </si>
  <si>
    <t>Óculos de Proteção</t>
  </si>
  <si>
    <t>Protetor Facial</t>
  </si>
  <si>
    <t>Protetor Respiratório</t>
  </si>
  <si>
    <t>Protetor Auricular</t>
  </si>
  <si>
    <t>Custo Total dos EPI's</t>
  </si>
  <si>
    <t>Custo Mensal do EPI para 24 meses</t>
  </si>
  <si>
    <t>EQUIPAMENTO DE PROTEÇÃO INDIVIDUAL - AUXILIAR DE MANUTENÇÃO</t>
  </si>
  <si>
    <t>EQUIPAMENTOS / INSTRUMENTOS DA ÁREA DE MECÂNICA DE AR-CONDICIONADO</t>
  </si>
  <si>
    <t xml:space="preserve">Descrição dos itens </t>
  </si>
  <si>
    <t>Rádio</t>
  </si>
  <si>
    <t>Alicate bico 1/2 cano reto</t>
  </si>
  <si>
    <t>Alicate corte 6"</t>
  </si>
  <si>
    <t>Alicate corte lateral 6"</t>
  </si>
  <si>
    <t>Alicate universal 8" Belzer</t>
  </si>
  <si>
    <t>Chave Allen</t>
  </si>
  <si>
    <t>Jogo chave combinada 6 a 22</t>
  </si>
  <si>
    <t>Chave de fenda cotoco</t>
  </si>
  <si>
    <t>Chave prensa terminal</t>
  </si>
  <si>
    <t>Chave catraca</t>
  </si>
  <si>
    <t>Arco de cerra</t>
  </si>
  <si>
    <t>Chave cachimbo</t>
  </si>
  <si>
    <t xml:space="preserve">Jogo Chave Boca </t>
  </si>
  <si>
    <t>Chave fenda 1/4 x 6"</t>
  </si>
  <si>
    <t>Chave fenda 1/4 x 8"</t>
  </si>
  <si>
    <t xml:space="preserve">Chave fenda 1/4 x 8 </t>
  </si>
  <si>
    <t>Chave fenda 1/8 x 6" belzer</t>
  </si>
  <si>
    <t>Chave fenda 1/8 x 6"</t>
  </si>
  <si>
    <t>Chave de grifo n. 12</t>
  </si>
  <si>
    <t>Jogo chave philips 5pcs</t>
  </si>
  <si>
    <t>Chave philips cotoco</t>
  </si>
  <si>
    <t>Estilete</t>
  </si>
  <si>
    <t>Jogo chave hexagonal</t>
  </si>
  <si>
    <t>Maleta para ferramentas</t>
  </si>
  <si>
    <t>Cadeado 20 mm</t>
  </si>
  <si>
    <t>Prancheta acrílico</t>
  </si>
  <si>
    <t>Trena de aço 5 m</t>
  </si>
  <si>
    <t>Custo Total Anual de Equipamentos e Instrumentos para Mecânica de Ar-Condicionado</t>
  </si>
  <si>
    <t>Custo Mensal Estimado para Equipamentos e Instrumentos para Mecânica de Ar-Condicionado</t>
  </si>
  <si>
    <t>EQUIPAMENTOS / INSTRUMENTOS DA ÁREA ELÉTRICA</t>
  </si>
  <si>
    <t xml:space="preserve">Alicate universal </t>
  </si>
  <si>
    <t>Alicate prensa terminal</t>
  </si>
  <si>
    <t>Chave fenda 1/8 x 3"</t>
  </si>
  <si>
    <t>Chave fenda 1/8 x 5"</t>
  </si>
  <si>
    <t>Chave fenda toco</t>
  </si>
  <si>
    <t>Chave inglesa 10"</t>
  </si>
  <si>
    <t>Chave philips 1/4 x 5"</t>
  </si>
  <si>
    <t>Chave philips 1/4 x 6"</t>
  </si>
  <si>
    <t>Chave philips 1/8 3"</t>
  </si>
  <si>
    <t>Chave philips 3/16 x 3"</t>
  </si>
  <si>
    <t>Chave philips 3/16 x 4"</t>
  </si>
  <si>
    <t>Chave philips toco</t>
  </si>
  <si>
    <t>Chave teste</t>
  </si>
  <si>
    <t>Jogo hexagonal Allen 1/16 a 3/8</t>
  </si>
  <si>
    <t>Jogo chave combinado 6 a22</t>
  </si>
  <si>
    <t>Lanterna grande</t>
  </si>
  <si>
    <t>Preço</t>
  </si>
  <si>
    <t xml:space="preserve">Preço </t>
  </si>
  <si>
    <t>EQUIPAMENTOS / INSTRUMENTOS DA ÁREA DE MANUTENÇÃO CIVIL E GERAL</t>
  </si>
  <si>
    <t>Alicate de bomba d'água 10" e 12"</t>
  </si>
  <si>
    <t>Alicate Pressão 10"</t>
  </si>
  <si>
    <t>Arco Serra</t>
  </si>
  <si>
    <t>Bomba p/ esgoto</t>
  </si>
  <si>
    <t>Bomba p/ vaso sanitário</t>
  </si>
  <si>
    <t>Botas de borracha preta/branca</t>
  </si>
  <si>
    <t>Chave p/ trocar reparo DECA</t>
  </si>
  <si>
    <t>Chaves grifo nº 08, 10, 12, 14, 18, e 24</t>
  </si>
  <si>
    <t>Desentupidor de pia</t>
  </si>
  <si>
    <t>Lanterna Grande</t>
  </si>
  <si>
    <t>Nível de bolha</t>
  </si>
  <si>
    <t>Prumo</t>
  </si>
  <si>
    <t>BDI Diferenciado (fornecimento de materiais)</t>
  </si>
  <si>
    <t>(AC ) - Administração Central</t>
  </si>
  <si>
    <t>(S) + (G) - Seguro e Garantias</t>
  </si>
  <si>
    <t>(R) - Risco</t>
  </si>
  <si>
    <t>(DF) - Despesas Financeiras</t>
  </si>
  <si>
    <t>(L) - Lucro</t>
  </si>
  <si>
    <t>(I1) - PIS</t>
  </si>
  <si>
    <t>(I2) - COFINS</t>
  </si>
  <si>
    <t>(I3) - ISS</t>
  </si>
  <si>
    <t>(I4) Contribuição Previdenciária</t>
  </si>
  <si>
    <t>Valor Percentual Adotado</t>
  </si>
  <si>
    <t>BDI Adotado (proposta)</t>
  </si>
  <si>
    <t>BDI  (prestação de serviços)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</si>
</sst>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#,##0.00_ ;[Red]\-#,##0.00\ "/>
    <numFmt numFmtId="167" formatCode="_(* #,##0.00_);_(* \(#,##0.00\);_(* \-??_);_(@_)"/>
    <numFmt numFmtId="168" formatCode="&quot;R$&quot;#,##0.00"/>
    <numFmt numFmtId="169" formatCode="_(&quot;R$ &quot;* #,##0.00_);_(&quot;R$ &quot;* \(#,##0.00\);_(&quot;R$ &quot;* &quot;-&quot;??_);_(@_)"/>
    <numFmt numFmtId="170" formatCode="&quot;R$&quot;\ #,##0.00"/>
    <numFmt numFmtId="171" formatCode="_-[$R$-416]* #,##0.00_-;\-[$R$-416]* #,##0.00_-;_-[$R$-416]* &quot;-&quot;??_-;_-@_-"/>
    <numFmt numFmtId="172" formatCode="#.##000#####"/>
    <numFmt numFmtId="173" formatCode="_-[$R$-416]\ * #,##0.00_-;\-[$R$-416]\ * #,##0.00_-;_-[$R$-416]\ * &quot;-&quot;??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000000"/>
      <name val="Times New Roman"/>
      <family val="1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theme="1"/>
      <name val="Arial"/>
      <family val="2"/>
    </font>
    <font>
      <sz val="10"/>
      <color indexed="18"/>
      <name val="Arial"/>
      <family val="2"/>
    </font>
    <font>
      <sz val="10"/>
      <color rgb="FFFF0000"/>
      <name val="Arial"/>
      <family val="2"/>
    </font>
    <font>
      <sz val="11"/>
      <color rgb="FF9C5700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1"/>
    </font>
    <font>
      <b/>
      <sz val="11"/>
      <color theme="3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Arial"/>
      <family val="2"/>
    </font>
    <font>
      <sz val="8"/>
      <name val="Arial"/>
      <family val="2"/>
    </font>
    <font>
      <sz val="8"/>
      <name val="Arial"/>
    </font>
    <font>
      <sz val="10"/>
      <name val="Arial"/>
    </font>
    <font>
      <b/>
      <sz val="11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indexed="23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6" tint="0.39997558519241921"/>
        <bgColor indexed="26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0" tint="-0.249977111117893"/>
        <bgColor indexed="65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rgb="FFCCCCCC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7" borderId="0" applyNumberFormat="0" applyBorder="0" applyAlignment="0" applyProtection="0"/>
    <xf numFmtId="0" fontId="1" fillId="9" borderId="0" applyNumberFormat="0" applyBorder="0" applyAlignment="0" applyProtection="0"/>
    <xf numFmtId="0" fontId="11" fillId="0" borderId="0"/>
    <xf numFmtId="0" fontId="13" fillId="0" borderId="0"/>
    <xf numFmtId="167" fontId="11" fillId="0" borderId="0" applyFill="0" applyBorder="0" applyAlignment="0" applyProtection="0"/>
    <xf numFmtId="169" fontId="13" fillId="0" borderId="0" applyFont="0" applyFill="0" applyBorder="0" applyAlignment="0" applyProtection="0"/>
    <xf numFmtId="0" fontId="18" fillId="6" borderId="0" applyNumberFormat="0" applyBorder="0" applyAlignment="0" applyProtection="0"/>
    <xf numFmtId="0" fontId="11" fillId="0" borderId="0"/>
    <xf numFmtId="16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4" fillId="0" borderId="0"/>
    <xf numFmtId="0" fontId="2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43" fontId="7" fillId="0" borderId="1" xfId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8" fontId="3" fillId="3" borderId="1" xfId="0" applyNumberFormat="1" applyFont="1" applyFill="1" applyBorder="1" applyAlignment="1">
      <alignment horizontal="center" vertical="center"/>
    </xf>
    <xf numFmtId="8" fontId="3" fillId="3" borderId="1" xfId="0" applyNumberFormat="1" applyFont="1" applyFill="1" applyBorder="1" applyAlignment="1">
      <alignment horizontal="left" vertical="center"/>
    </xf>
    <xf numFmtId="8" fontId="3" fillId="4" borderId="1" xfId="0" applyNumberFormat="1" applyFont="1" applyFill="1" applyBorder="1" applyAlignment="1">
      <alignment horizontal="center" vertical="center"/>
    </xf>
    <xf numFmtId="8" fontId="3" fillId="4" borderId="1" xfId="0" applyNumberFormat="1" applyFont="1" applyFill="1" applyBorder="1" applyAlignment="1">
      <alignment horizontal="left" vertical="center"/>
    </xf>
    <xf numFmtId="8" fontId="7" fillId="0" borderId="1" xfId="0" applyNumberFormat="1" applyFont="1" applyBorder="1" applyAlignment="1">
      <alignment horizontal="center" vertical="center"/>
    </xf>
    <xf numFmtId="8" fontId="7" fillId="0" borderId="1" xfId="0" applyNumberFormat="1" applyFont="1" applyBorder="1" applyAlignment="1">
      <alignment horizontal="left" vertical="center"/>
    </xf>
    <xf numFmtId="10" fontId="7" fillId="0" borderId="1" xfId="2" applyNumberFormat="1" applyFont="1" applyBorder="1" applyAlignment="1">
      <alignment horizontal="center" vertical="center"/>
    </xf>
    <xf numFmtId="10" fontId="3" fillId="3" borderId="1" xfId="2" applyNumberFormat="1" applyFont="1" applyFill="1" applyBorder="1" applyAlignment="1">
      <alignment horizontal="center" vertical="center"/>
    </xf>
    <xf numFmtId="8" fontId="7" fillId="0" borderId="2" xfId="0" applyNumberFormat="1" applyFont="1" applyBorder="1" applyAlignment="1">
      <alignment horizontal="center" vertical="center"/>
    </xf>
    <xf numFmtId="8" fontId="3" fillId="3" borderId="4" xfId="0" applyNumberFormat="1" applyFont="1" applyFill="1" applyBorder="1" applyAlignment="1">
      <alignment horizontal="left" vertical="center"/>
    </xf>
    <xf numFmtId="10" fontId="7" fillId="0" borderId="3" xfId="2" applyNumberFormat="1" applyFont="1" applyBorder="1" applyAlignment="1">
      <alignment horizontal="center" vertical="center"/>
    </xf>
    <xf numFmtId="10" fontId="3" fillId="3" borderId="3" xfId="2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8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9" fontId="3" fillId="3" borderId="1" xfId="2" applyFont="1" applyFill="1" applyBorder="1" applyAlignment="1">
      <alignment horizontal="center" vertical="center"/>
    </xf>
    <xf numFmtId="0" fontId="9" fillId="0" borderId="1" xfId="0" applyFont="1" applyBorder="1"/>
    <xf numFmtId="8" fontId="3" fillId="3" borderId="1" xfId="0" applyNumberFormat="1" applyFont="1" applyFill="1" applyBorder="1" applyAlignment="1">
      <alignment vertical="center"/>
    </xf>
    <xf numFmtId="9" fontId="3" fillId="3" borderId="1" xfId="2" applyFont="1" applyFill="1" applyBorder="1" applyAlignment="1">
      <alignment vertical="center"/>
    </xf>
    <xf numFmtId="8" fontId="7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166" fontId="9" fillId="0" borderId="1" xfId="0" applyNumberFormat="1" applyFont="1" applyBorder="1" applyAlignment="1">
      <alignment horizontal="center" vertical="center"/>
    </xf>
    <xf numFmtId="8" fontId="10" fillId="0" borderId="1" xfId="0" applyNumberFormat="1" applyFont="1" applyBorder="1" applyAlignment="1">
      <alignment horizontal="center" vertical="center"/>
    </xf>
    <xf numFmtId="0" fontId="13" fillId="0" borderId="0" xfId="11"/>
    <xf numFmtId="0" fontId="16" fillId="11" borderId="19" xfId="10" applyFont="1" applyFill="1" applyBorder="1" applyAlignment="1">
      <alignment horizontal="center" vertical="center"/>
    </xf>
    <xf numFmtId="0" fontId="13" fillId="0" borderId="19" xfId="11" applyBorder="1" applyAlignment="1">
      <alignment horizontal="center" vertical="center"/>
    </xf>
    <xf numFmtId="0" fontId="15" fillId="0" borderId="19" xfId="11" applyFont="1" applyBorder="1" applyAlignment="1">
      <alignment horizontal="justify" vertical="center"/>
    </xf>
    <xf numFmtId="2" fontId="11" fillId="11" borderId="19" xfId="10" applyNumberFormat="1" applyFill="1" applyBorder="1" applyAlignment="1">
      <alignment horizontal="center" vertical="center"/>
    </xf>
    <xf numFmtId="165" fontId="11" fillId="11" borderId="19" xfId="10" applyNumberFormat="1" applyFill="1" applyBorder="1" applyAlignment="1">
      <alignment horizontal="center" vertical="center"/>
    </xf>
    <xf numFmtId="0" fontId="17" fillId="0" borderId="0" xfId="11" applyFont="1"/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43" fontId="4" fillId="3" borderId="19" xfId="1" applyFont="1" applyFill="1" applyBorder="1" applyAlignment="1">
      <alignment horizontal="center" vertical="center"/>
    </xf>
    <xf numFmtId="43" fontId="5" fillId="0" borderId="19" xfId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vertical="center" wrapText="1"/>
    </xf>
    <xf numFmtId="0" fontId="20" fillId="4" borderId="0" xfId="11" applyFont="1" applyFill="1"/>
    <xf numFmtId="0" fontId="13" fillId="13" borderId="0" xfId="11" applyFill="1"/>
    <xf numFmtId="164" fontId="5" fillId="0" borderId="19" xfId="1" applyNumberFormat="1" applyFont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 wrapText="1"/>
    </xf>
    <xf numFmtId="43" fontId="4" fillId="3" borderId="19" xfId="1" applyFont="1" applyFill="1" applyBorder="1" applyAlignment="1">
      <alignment horizontal="center" vertical="center" wrapText="1"/>
    </xf>
    <xf numFmtId="0" fontId="11" fillId="0" borderId="19" xfId="11" applyFont="1" applyBorder="1" applyAlignment="1">
      <alignment horizontal="justify" vertical="center"/>
    </xf>
    <xf numFmtId="0" fontId="11" fillId="11" borderId="19" xfId="10" applyFill="1" applyBorder="1" applyAlignment="1">
      <alignment horizontal="center" vertical="center"/>
    </xf>
    <xf numFmtId="168" fontId="11" fillId="11" borderId="19" xfId="10" applyNumberFormat="1" applyFill="1" applyBorder="1" applyAlignment="1">
      <alignment horizontal="center" vertical="center"/>
    </xf>
    <xf numFmtId="0" fontId="11" fillId="0" borderId="19" xfId="11" applyFont="1" applyBorder="1" applyAlignment="1">
      <alignment horizontal="center" vertical="center"/>
    </xf>
    <xf numFmtId="44" fontId="11" fillId="14" borderId="13" xfId="3" applyFont="1" applyFill="1" applyBorder="1" applyAlignment="1">
      <alignment horizontal="center"/>
    </xf>
    <xf numFmtId="10" fontId="6" fillId="17" borderId="15" xfId="9" applyNumberFormat="1" applyFont="1" applyFill="1" applyBorder="1"/>
    <xf numFmtId="44" fontId="11" fillId="14" borderId="18" xfId="3" applyFont="1" applyFill="1" applyBorder="1" applyAlignment="1">
      <alignment horizontal="center"/>
    </xf>
    <xf numFmtId="0" fontId="14" fillId="10" borderId="25" xfId="10" applyFont="1" applyFill="1" applyBorder="1" applyAlignment="1">
      <alignment horizontal="center" vertical="center" wrapText="1"/>
    </xf>
    <xf numFmtId="167" fontId="14" fillId="10" borderId="25" xfId="12" applyFont="1" applyFill="1" applyBorder="1" applyAlignment="1">
      <alignment horizontal="center" vertical="center"/>
    </xf>
    <xf numFmtId="2" fontId="14" fillId="10" borderId="25" xfId="12" applyNumberFormat="1" applyFont="1" applyFill="1" applyBorder="1" applyAlignment="1">
      <alignment horizontal="center" vertical="center" wrapText="1"/>
    </xf>
    <xf numFmtId="167" fontId="14" fillId="10" borderId="25" xfId="12" applyFont="1" applyFill="1" applyBorder="1" applyAlignment="1">
      <alignment horizontal="center" vertical="center" wrapText="1"/>
    </xf>
    <xf numFmtId="0" fontId="20" fillId="0" borderId="0" xfId="11" applyFont="1"/>
    <xf numFmtId="171" fontId="7" fillId="0" borderId="1" xfId="0" applyNumberFormat="1" applyFont="1" applyBorder="1" applyAlignment="1">
      <alignment vertical="center"/>
    </xf>
    <xf numFmtId="171" fontId="3" fillId="3" borderId="1" xfId="1" applyNumberFormat="1" applyFont="1" applyFill="1" applyBorder="1" applyAlignment="1">
      <alignment vertical="center"/>
    </xf>
    <xf numFmtId="0" fontId="11" fillId="0" borderId="20" xfId="11" applyFont="1" applyBorder="1" applyAlignment="1">
      <alignment horizontal="justify" vertical="center"/>
    </xf>
    <xf numFmtId="0" fontId="11" fillId="11" borderId="20" xfId="10" applyFill="1" applyBorder="1" applyAlignment="1">
      <alignment horizontal="center" vertical="center"/>
    </xf>
    <xf numFmtId="168" fontId="11" fillId="11" borderId="20" xfId="10" applyNumberFormat="1" applyFill="1" applyBorder="1" applyAlignment="1">
      <alignment horizontal="center" vertical="center"/>
    </xf>
    <xf numFmtId="2" fontId="11" fillId="11" borderId="20" xfId="10" applyNumberFormat="1" applyFill="1" applyBorder="1" applyAlignment="1">
      <alignment horizontal="center" vertical="center"/>
    </xf>
    <xf numFmtId="168" fontId="11" fillId="12" borderId="12" xfId="3" applyNumberFormat="1" applyFont="1" applyFill="1" applyBorder="1" applyAlignment="1">
      <alignment horizontal="center"/>
    </xf>
    <xf numFmtId="168" fontId="11" fillId="12" borderId="13" xfId="3" applyNumberFormat="1" applyFont="1" applyFill="1" applyBorder="1" applyAlignment="1">
      <alignment horizontal="center"/>
    </xf>
    <xf numFmtId="10" fontId="11" fillId="8" borderId="15" xfId="9" applyNumberFormat="1" applyFont="1" applyFill="1" applyBorder="1"/>
    <xf numFmtId="165" fontId="11" fillId="8" borderId="15" xfId="7" applyFont="1" applyFill="1" applyBorder="1"/>
    <xf numFmtId="168" fontId="11" fillId="12" borderId="18" xfId="3" applyNumberFormat="1" applyFont="1" applyFill="1" applyBorder="1" applyAlignment="1">
      <alignment horizontal="center"/>
    </xf>
    <xf numFmtId="0" fontId="23" fillId="16" borderId="11" xfId="10" applyFont="1" applyFill="1" applyBorder="1" applyAlignment="1">
      <alignment horizontal="center" vertical="center" wrapText="1"/>
    </xf>
    <xf numFmtId="0" fontId="23" fillId="16" borderId="12" xfId="10" applyFont="1" applyFill="1" applyBorder="1" applyAlignment="1">
      <alignment horizontal="center" vertical="center" wrapText="1"/>
    </xf>
    <xf numFmtId="167" fontId="23" fillId="16" borderId="12" xfId="12" applyFont="1" applyFill="1" applyBorder="1" applyAlignment="1">
      <alignment horizontal="center" vertical="center"/>
    </xf>
    <xf numFmtId="167" fontId="23" fillId="16" borderId="12" xfId="12" applyFont="1" applyFill="1" applyBorder="1" applyAlignment="1">
      <alignment horizontal="center" vertical="center" wrapText="1"/>
    </xf>
    <xf numFmtId="167" fontId="23" fillId="16" borderId="13" xfId="12" applyFont="1" applyFill="1" applyBorder="1" applyAlignment="1">
      <alignment horizontal="center" vertical="center" wrapText="1"/>
    </xf>
    <xf numFmtId="0" fontId="13" fillId="0" borderId="14" xfId="11" applyBorder="1"/>
    <xf numFmtId="168" fontId="11" fillId="11" borderId="15" xfId="10" applyNumberFormat="1" applyFill="1" applyBorder="1" applyAlignment="1">
      <alignment horizontal="center" vertical="center"/>
    </xf>
    <xf numFmtId="0" fontId="11" fillId="0" borderId="14" xfId="11" applyFont="1" applyBorder="1"/>
    <xf numFmtId="0" fontId="11" fillId="0" borderId="28" xfId="11" applyFont="1" applyBorder="1"/>
    <xf numFmtId="168" fontId="11" fillId="11" borderId="29" xfId="10" applyNumberFormat="1" applyFill="1" applyBorder="1" applyAlignment="1">
      <alignment horizontal="center" vertical="center"/>
    </xf>
    <xf numFmtId="0" fontId="11" fillId="0" borderId="0" xfId="15"/>
    <xf numFmtId="0" fontId="30" fillId="0" borderId="0" xfId="15" applyFont="1"/>
    <xf numFmtId="173" fontId="30" fillId="0" borderId="0" xfId="15" applyNumberFormat="1" applyFont="1"/>
    <xf numFmtId="44" fontId="13" fillId="0" borderId="0" xfId="11" applyNumberFormat="1"/>
    <xf numFmtId="165" fontId="11" fillId="0" borderId="0" xfId="15" applyNumberFormat="1"/>
    <xf numFmtId="171" fontId="11" fillId="0" borderId="0" xfId="15" applyNumberFormat="1"/>
    <xf numFmtId="44" fontId="20" fillId="0" borderId="0" xfId="11" applyNumberFormat="1" applyFont="1"/>
    <xf numFmtId="43" fontId="0" fillId="0" borderId="0" xfId="0" applyNumberFormat="1" applyAlignment="1">
      <alignment vertical="center"/>
    </xf>
    <xf numFmtId="8" fontId="3" fillId="3" borderId="2" xfId="0" applyNumberFormat="1" applyFont="1" applyFill="1" applyBorder="1" applyAlignment="1">
      <alignment horizontal="center" vertical="center"/>
    </xf>
    <xf numFmtId="0" fontId="21" fillId="0" borderId="0" xfId="19" applyFont="1" applyFill="1" applyAlignment="1">
      <alignment horizontal="center" vertical="center" textRotation="180" wrapText="1"/>
    </xf>
    <xf numFmtId="0" fontId="21" fillId="0" borderId="0" xfId="19" applyFont="1" applyFill="1" applyAlignment="1">
      <alignment horizontal="center" vertical="center" wrapText="1"/>
    </xf>
    <xf numFmtId="171" fontId="21" fillId="0" borderId="0" xfId="19" applyNumberFormat="1" applyFont="1" applyFill="1" applyAlignment="1">
      <alignment horizontal="center" vertical="center" wrapText="1"/>
    </xf>
    <xf numFmtId="9" fontId="11" fillId="0" borderId="30" xfId="2" applyFont="1" applyFill="1" applyBorder="1" applyAlignment="1">
      <alignment horizontal="center" vertical="top" wrapText="1"/>
    </xf>
    <xf numFmtId="0" fontId="33" fillId="0" borderId="9" xfId="0" applyFont="1" applyBorder="1"/>
    <xf numFmtId="0" fontId="33" fillId="0" borderId="24" xfId="0" applyFont="1" applyBorder="1"/>
    <xf numFmtId="2" fontId="33" fillId="0" borderId="24" xfId="0" applyNumberFormat="1" applyFont="1" applyBorder="1" applyAlignment="1">
      <alignment horizontal="center"/>
    </xf>
    <xf numFmtId="0" fontId="33" fillId="0" borderId="24" xfId="0" applyFont="1" applyBorder="1" applyAlignment="1">
      <alignment horizontal="right"/>
    </xf>
    <xf numFmtId="170" fontId="33" fillId="0" borderId="10" xfId="0" applyNumberFormat="1" applyFont="1" applyBorder="1"/>
    <xf numFmtId="0" fontId="23" fillId="0" borderId="26" xfId="8" applyFont="1" applyFill="1" applyBorder="1"/>
    <xf numFmtId="0" fontId="23" fillId="0" borderId="12" xfId="8" applyFont="1" applyFill="1" applyBorder="1"/>
    <xf numFmtId="0" fontId="23" fillId="0" borderId="11" xfId="8" applyFont="1" applyFill="1" applyBorder="1" applyAlignment="1">
      <alignment horizontal="right"/>
    </xf>
    <xf numFmtId="10" fontId="23" fillId="0" borderId="13" xfId="8" applyNumberFormat="1" applyFont="1" applyFill="1" applyBorder="1"/>
    <xf numFmtId="165" fontId="23" fillId="0" borderId="18" xfId="8" applyNumberFormat="1" applyFont="1" applyFill="1" applyBorder="1"/>
    <xf numFmtId="0" fontId="11" fillId="0" borderId="19" xfId="15" applyBorder="1" applyAlignment="1">
      <alignment horizontal="center" vertical="center" textRotation="180" wrapText="1"/>
    </xf>
    <xf numFmtId="0" fontId="11" fillId="0" borderId="19" xfId="15" applyBorder="1" applyAlignment="1">
      <alignment horizontal="center" vertical="center"/>
    </xf>
    <xf numFmtId="0" fontId="11" fillId="0" borderId="19" xfId="14" applyFont="1" applyFill="1" applyBorder="1" applyAlignment="1">
      <alignment horizontal="center" vertical="center" textRotation="180" wrapText="1"/>
    </xf>
    <xf numFmtId="44" fontId="9" fillId="0" borderId="1" xfId="3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justify"/>
    </xf>
    <xf numFmtId="14" fontId="8" fillId="0" borderId="1" xfId="0" applyNumberFormat="1" applyFont="1" applyFill="1" applyBorder="1" applyAlignment="1">
      <alignment horizontal="center" vertical="center"/>
    </xf>
    <xf numFmtId="171" fontId="7" fillId="0" borderId="1" xfId="0" applyNumberFormat="1" applyFont="1" applyFill="1" applyBorder="1" applyAlignment="1">
      <alignment vertical="center"/>
    </xf>
    <xf numFmtId="10" fontId="7" fillId="0" borderId="1" xfId="2" applyNumberFormat="1" applyFont="1" applyFill="1" applyBorder="1" applyAlignment="1">
      <alignment horizontal="center" vertical="center"/>
    </xf>
    <xf numFmtId="10" fontId="7" fillId="0" borderId="3" xfId="2" applyNumberFormat="1" applyFont="1" applyFill="1" applyBorder="1" applyAlignment="1">
      <alignment horizontal="center" vertical="center"/>
    </xf>
    <xf numFmtId="8" fontId="3" fillId="0" borderId="3" xfId="0" applyNumberFormat="1" applyFont="1" applyFill="1" applyBorder="1" applyAlignment="1">
      <alignment horizontal="center" vertical="center"/>
    </xf>
    <xf numFmtId="8" fontId="7" fillId="0" borderId="3" xfId="0" applyNumberFormat="1" applyFont="1" applyFill="1" applyBorder="1" applyAlignment="1">
      <alignment horizontal="center" vertical="center"/>
    </xf>
    <xf numFmtId="8" fontId="3" fillId="0" borderId="1" xfId="0" applyNumberFormat="1" applyFont="1" applyFill="1" applyBorder="1" applyAlignment="1">
      <alignment horizontal="center" vertical="center"/>
    </xf>
    <xf numFmtId="8" fontId="7" fillId="0" borderId="23" xfId="0" applyNumberFormat="1" applyFont="1" applyBorder="1" applyAlignment="1">
      <alignment horizontal="center" vertical="center"/>
    </xf>
    <xf numFmtId="8" fontId="3" fillId="0" borderId="19" xfId="0" applyNumberFormat="1" applyFont="1" applyFill="1" applyBorder="1" applyAlignment="1">
      <alignment horizontal="center" vertical="center"/>
    </xf>
    <xf numFmtId="8" fontId="3" fillId="0" borderId="23" xfId="0" applyNumberFormat="1" applyFont="1" applyBorder="1" applyAlignment="1">
      <alignment horizontal="center" vertical="center"/>
    </xf>
    <xf numFmtId="8" fontId="3" fillId="0" borderId="21" xfId="0" applyNumberFormat="1" applyFont="1" applyBorder="1" applyAlignment="1">
      <alignment horizontal="center" vertical="center"/>
    </xf>
    <xf numFmtId="10" fontId="3" fillId="0" borderId="22" xfId="0" applyNumberFormat="1" applyFont="1" applyBorder="1" applyAlignment="1">
      <alignment horizontal="center" vertical="center"/>
    </xf>
    <xf numFmtId="8" fontId="7" fillId="0" borderId="22" xfId="0" applyNumberFormat="1" applyFont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8" fontId="0" fillId="0" borderId="19" xfId="0" applyNumberFormat="1" applyBorder="1"/>
    <xf numFmtId="168" fontId="11" fillId="0" borderId="19" xfId="10" applyNumberFormat="1" applyFill="1" applyBorder="1" applyAlignment="1">
      <alignment horizontal="center" vertical="center"/>
    </xf>
    <xf numFmtId="168" fontId="11" fillId="0" borderId="20" xfId="10" applyNumberFormat="1" applyFill="1" applyBorder="1" applyAlignment="1">
      <alignment horizontal="center" vertical="center"/>
    </xf>
    <xf numFmtId="0" fontId="26" fillId="0" borderId="30" xfId="0" applyFont="1" applyFill="1" applyBorder="1" applyAlignment="1">
      <alignment horizontal="center" vertical="center" wrapText="1"/>
    </xf>
    <xf numFmtId="0" fontId="26" fillId="0" borderId="30" xfId="0" applyFont="1" applyFill="1" applyBorder="1" applyAlignment="1">
      <alignment vertical="top" wrapText="1"/>
    </xf>
    <xf numFmtId="49" fontId="26" fillId="0" borderId="30" xfId="0" applyNumberFormat="1" applyFont="1" applyFill="1" applyBorder="1" applyAlignment="1">
      <alignment vertical="top" wrapText="1"/>
    </xf>
    <xf numFmtId="172" fontId="26" fillId="0" borderId="30" xfId="0" applyNumberFormat="1" applyFont="1" applyFill="1" applyBorder="1" applyAlignment="1">
      <alignment horizontal="right" vertical="top" wrapText="1"/>
    </xf>
    <xf numFmtId="173" fontId="27" fillId="0" borderId="30" xfId="0" applyNumberFormat="1" applyFont="1" applyFill="1" applyBorder="1" applyAlignment="1">
      <alignment horizontal="right" vertical="top" wrapText="1"/>
    </xf>
    <xf numFmtId="0" fontId="28" fillId="0" borderId="30" xfId="0" applyFont="1" applyFill="1" applyBorder="1" applyAlignment="1">
      <alignment horizontal="center" vertical="center" wrapText="1"/>
    </xf>
    <xf numFmtId="0" fontId="28" fillId="0" borderId="30" xfId="0" applyFont="1" applyFill="1" applyBorder="1" applyAlignment="1">
      <alignment vertical="top" wrapText="1"/>
    </xf>
    <xf numFmtId="49" fontId="28" fillId="0" borderId="30" xfId="0" applyNumberFormat="1" applyFont="1" applyFill="1" applyBorder="1" applyAlignment="1">
      <alignment vertical="top" wrapText="1"/>
    </xf>
    <xf numFmtId="0" fontId="28" fillId="0" borderId="30" xfId="0" applyFont="1" applyFill="1" applyBorder="1" applyAlignment="1">
      <alignment horizontal="center" vertical="top" wrapText="1"/>
    </xf>
    <xf numFmtId="2" fontId="28" fillId="0" borderId="30" xfId="0" applyNumberFormat="1" applyFont="1" applyFill="1" applyBorder="1" applyAlignment="1">
      <alignment horizontal="center" vertical="top" wrapText="1"/>
    </xf>
    <xf numFmtId="171" fontId="28" fillId="0" borderId="30" xfId="0" applyNumberFormat="1" applyFont="1" applyFill="1" applyBorder="1" applyAlignment="1">
      <alignment horizontal="right" vertical="top" wrapText="1"/>
    </xf>
    <xf numFmtId="173" fontId="29" fillId="0" borderId="0" xfId="15" applyNumberFormat="1" applyFont="1" applyFill="1"/>
    <xf numFmtId="2" fontId="26" fillId="0" borderId="30" xfId="0" applyNumberFormat="1" applyFont="1" applyFill="1" applyBorder="1" applyAlignment="1">
      <alignment horizontal="center" vertical="top" wrapText="1"/>
    </xf>
    <xf numFmtId="171" fontId="26" fillId="0" borderId="30" xfId="0" applyNumberFormat="1" applyFont="1" applyFill="1" applyBorder="1" applyAlignment="1">
      <alignment horizontal="right" vertical="top" wrapText="1"/>
    </xf>
    <xf numFmtId="2" fontId="28" fillId="0" borderId="30" xfId="0" applyNumberFormat="1" applyFont="1" applyFill="1" applyBorder="1" applyAlignment="1">
      <alignment horizontal="right" vertical="top" wrapText="1"/>
    </xf>
    <xf numFmtId="49" fontId="28" fillId="0" borderId="0" xfId="0" applyNumberFormat="1" applyFont="1" applyFill="1" applyAlignment="1">
      <alignment vertical="top" wrapText="1"/>
    </xf>
    <xf numFmtId="0" fontId="28" fillId="0" borderId="0" xfId="0" applyFont="1" applyFill="1" applyAlignment="1">
      <alignment vertical="top" wrapText="1"/>
    </xf>
    <xf numFmtId="0" fontId="28" fillId="0" borderId="0" xfId="0" applyFont="1" applyFill="1" applyAlignment="1">
      <alignment horizontal="center" vertical="top" wrapText="1"/>
    </xf>
    <xf numFmtId="2" fontId="28" fillId="0" borderId="0" xfId="0" applyNumberFormat="1" applyFont="1" applyFill="1" applyAlignment="1">
      <alignment horizontal="center" vertical="top" wrapText="1"/>
    </xf>
    <xf numFmtId="171" fontId="28" fillId="0" borderId="0" xfId="0" applyNumberFormat="1" applyFont="1" applyFill="1" applyAlignment="1">
      <alignment horizontal="right" vertical="top" wrapText="1"/>
    </xf>
    <xf numFmtId="49" fontId="31" fillId="0" borderId="30" xfId="11" applyNumberFormat="1" applyFont="1" applyFill="1" applyBorder="1" applyAlignment="1">
      <alignment horizontal="center" vertical="center" wrapText="1"/>
    </xf>
    <xf numFmtId="171" fontId="32" fillId="0" borderId="30" xfId="0" applyNumberFormat="1" applyFont="1" applyFill="1" applyBorder="1" applyAlignment="1">
      <alignment horizontal="right" vertical="top" wrapText="1"/>
    </xf>
    <xf numFmtId="165" fontId="11" fillId="0" borderId="19" xfId="10" applyNumberFormat="1" applyFill="1" applyBorder="1" applyAlignment="1">
      <alignment horizontal="center" vertical="center"/>
    </xf>
    <xf numFmtId="0" fontId="34" fillId="0" borderId="11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vertical="center" wrapText="1"/>
    </xf>
    <xf numFmtId="0" fontId="0" fillId="0" borderId="14" xfId="0" applyBorder="1"/>
    <xf numFmtId="0" fontId="0" fillId="0" borderId="19" xfId="0" applyBorder="1" applyAlignment="1">
      <alignment horizontal="center"/>
    </xf>
    <xf numFmtId="170" fontId="0" fillId="0" borderId="15" xfId="0" applyNumberFormat="1" applyBorder="1"/>
    <xf numFmtId="170" fontId="0" fillId="0" borderId="18" xfId="0" applyNumberFormat="1" applyBorder="1"/>
    <xf numFmtId="0" fontId="34" fillId="0" borderId="19" xfId="0" applyFont="1" applyBorder="1" applyAlignment="1">
      <alignment horizontal="center" vertical="center" wrapText="1"/>
    </xf>
    <xf numFmtId="0" fontId="0" fillId="0" borderId="19" xfId="0" applyBorder="1"/>
    <xf numFmtId="170" fontId="0" fillId="0" borderId="19" xfId="0" applyNumberFormat="1" applyBorder="1"/>
    <xf numFmtId="0" fontId="0" fillId="0" borderId="23" xfId="0" applyBorder="1" applyAlignment="1">
      <alignment horizontal="right"/>
    </xf>
    <xf numFmtId="0" fontId="34" fillId="0" borderId="11" xfId="0" applyFont="1" applyBorder="1"/>
    <xf numFmtId="0" fontId="34" fillId="0" borderId="13" xfId="0" applyFont="1" applyBorder="1"/>
    <xf numFmtId="0" fontId="0" fillId="0" borderId="14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34" fillId="0" borderId="13" xfId="0" applyFont="1" applyBorder="1" applyAlignment="1">
      <alignment horizontal="center"/>
    </xf>
    <xf numFmtId="0" fontId="34" fillId="0" borderId="1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8" fontId="3" fillId="5" borderId="2" xfId="0" applyNumberFormat="1" applyFont="1" applyFill="1" applyBorder="1" applyAlignment="1">
      <alignment horizontal="left" vertical="center"/>
    </xf>
    <xf numFmtId="8" fontId="3" fillId="5" borderId="6" xfId="0" applyNumberFormat="1" applyFont="1" applyFill="1" applyBorder="1" applyAlignment="1">
      <alignment horizontal="left" vertical="center"/>
    </xf>
    <xf numFmtId="8" fontId="3" fillId="5" borderId="3" xfId="0" applyNumberFormat="1" applyFont="1" applyFill="1" applyBorder="1" applyAlignment="1">
      <alignment horizontal="left" vertical="center"/>
    </xf>
    <xf numFmtId="8" fontId="3" fillId="0" borderId="2" xfId="0" applyNumberFormat="1" applyFont="1" applyBorder="1" applyAlignment="1">
      <alignment horizontal="center" vertical="center"/>
    </xf>
    <xf numFmtId="8" fontId="3" fillId="0" borderId="6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8" fontId="3" fillId="0" borderId="1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8" fontId="3" fillId="3" borderId="2" xfId="0" applyNumberFormat="1" applyFont="1" applyFill="1" applyBorder="1" applyAlignment="1">
      <alignment horizontal="left" vertical="center"/>
    </xf>
    <xf numFmtId="8" fontId="3" fillId="3" borderId="3" xfId="0" applyNumberFormat="1" applyFont="1" applyFill="1" applyBorder="1" applyAlignment="1">
      <alignment horizontal="left" vertical="center"/>
    </xf>
    <xf numFmtId="8" fontId="3" fillId="3" borderId="6" xfId="0" applyNumberFormat="1" applyFont="1" applyFill="1" applyBorder="1" applyAlignment="1">
      <alignment horizontal="left" vertical="center"/>
    </xf>
    <xf numFmtId="8" fontId="3" fillId="3" borderId="2" xfId="0" applyNumberFormat="1" applyFont="1" applyFill="1" applyBorder="1" applyAlignment="1">
      <alignment horizontal="center" vertical="center"/>
    </xf>
    <xf numFmtId="8" fontId="3" fillId="3" borderId="5" xfId="0" applyNumberFormat="1" applyFont="1" applyFill="1" applyBorder="1" applyAlignment="1">
      <alignment horizontal="center" vertical="center"/>
    </xf>
    <xf numFmtId="8" fontId="3" fillId="3" borderId="7" xfId="0" applyNumberFormat="1" applyFont="1" applyFill="1" applyBorder="1" applyAlignment="1">
      <alignment horizontal="left" vertical="center"/>
    </xf>
    <xf numFmtId="0" fontId="9" fillId="0" borderId="23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8" fontId="3" fillId="0" borderId="2" xfId="0" applyNumberFormat="1" applyFont="1" applyBorder="1" applyAlignment="1">
      <alignment horizontal="left" vertical="center"/>
    </xf>
    <xf numFmtId="8" fontId="3" fillId="0" borderId="6" xfId="0" applyNumberFormat="1" applyFont="1" applyBorder="1" applyAlignment="1">
      <alignment horizontal="left" vertical="center"/>
    </xf>
    <xf numFmtId="8" fontId="3" fillId="0" borderId="3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0" fillId="0" borderId="19" xfId="0" applyBorder="1" applyAlignment="1">
      <alignment horizontal="center"/>
    </xf>
    <xf numFmtId="0" fontId="10" fillId="0" borderId="2" xfId="0" applyFont="1" applyBorder="1"/>
    <xf numFmtId="0" fontId="10" fillId="0" borderId="6" xfId="0" applyFont="1" applyBorder="1"/>
    <xf numFmtId="0" fontId="10" fillId="0" borderId="3" xfId="0" applyFont="1" applyBorder="1"/>
    <xf numFmtId="0" fontId="7" fillId="0" borderId="6" xfId="0" applyFont="1" applyBorder="1" applyAlignment="1">
      <alignment horizontal="left" vertical="center"/>
    </xf>
    <xf numFmtId="0" fontId="7" fillId="0" borderId="22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/>
    </xf>
    <xf numFmtId="0" fontId="19" fillId="3" borderId="8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vertical="center"/>
    </xf>
    <xf numFmtId="0" fontId="4" fillId="3" borderId="22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/>
    </xf>
    <xf numFmtId="0" fontId="21" fillId="8" borderId="14" xfId="8" applyFont="1" applyFill="1" applyBorder="1" applyAlignment="1">
      <alignment horizontal="right"/>
    </xf>
    <xf numFmtId="0" fontId="21" fillId="8" borderId="19" xfId="8" applyFont="1" applyFill="1" applyBorder="1" applyAlignment="1">
      <alignment horizontal="right"/>
    </xf>
    <xf numFmtId="0" fontId="21" fillId="8" borderId="16" xfId="8" applyFont="1" applyFill="1" applyBorder="1" applyAlignment="1">
      <alignment horizontal="right"/>
    </xf>
    <xf numFmtId="0" fontId="21" fillId="8" borderId="17" xfId="8" applyFont="1" applyFill="1" applyBorder="1" applyAlignment="1">
      <alignment horizontal="right"/>
    </xf>
    <xf numFmtId="0" fontId="23" fillId="15" borderId="11" xfId="10" applyFont="1" applyFill="1" applyBorder="1" applyAlignment="1">
      <alignment horizontal="center" wrapText="1"/>
    </xf>
    <xf numFmtId="0" fontId="23" fillId="15" borderId="12" xfId="10" applyFont="1" applyFill="1" applyBorder="1" applyAlignment="1">
      <alignment horizontal="center" wrapText="1"/>
    </xf>
    <xf numFmtId="0" fontId="23" fillId="15" borderId="13" xfId="10" applyFont="1" applyFill="1" applyBorder="1" applyAlignment="1">
      <alignment horizontal="center" wrapText="1"/>
    </xf>
    <xf numFmtId="0" fontId="23" fillId="15" borderId="14" xfId="10" applyFont="1" applyFill="1" applyBorder="1" applyAlignment="1">
      <alignment horizontal="center" wrapText="1"/>
    </xf>
    <xf numFmtId="0" fontId="23" fillId="15" borderId="19" xfId="10" applyFont="1" applyFill="1" applyBorder="1" applyAlignment="1">
      <alignment horizontal="center" wrapText="1"/>
    </xf>
    <xf numFmtId="0" fontId="23" fillId="15" borderId="15" xfId="10" applyFont="1" applyFill="1" applyBorder="1" applyAlignment="1">
      <alignment horizontal="center" wrapText="1"/>
    </xf>
    <xf numFmtId="0" fontId="23" fillId="15" borderId="28" xfId="10" applyFont="1" applyFill="1" applyBorder="1" applyAlignment="1">
      <alignment horizontal="center" wrapText="1"/>
    </xf>
    <xf numFmtId="0" fontId="23" fillId="15" borderId="20" xfId="10" applyFont="1" applyFill="1" applyBorder="1" applyAlignment="1">
      <alignment horizontal="center" wrapText="1"/>
    </xf>
    <xf numFmtId="0" fontId="23" fillId="15" borderId="29" xfId="10" applyFont="1" applyFill="1" applyBorder="1" applyAlignment="1">
      <alignment horizontal="center" wrapText="1"/>
    </xf>
    <xf numFmtId="0" fontId="21" fillId="8" borderId="11" xfId="8" applyFont="1" applyFill="1" applyBorder="1" applyAlignment="1">
      <alignment horizontal="right"/>
    </xf>
    <xf numFmtId="0" fontId="21" fillId="8" borderId="12" xfId="8" applyFont="1" applyFill="1" applyBorder="1" applyAlignment="1">
      <alignment horizontal="right"/>
    </xf>
    <xf numFmtId="0" fontId="23" fillId="0" borderId="19" xfId="15" applyFont="1" applyBorder="1" applyAlignment="1">
      <alignment horizontal="center"/>
    </xf>
    <xf numFmtId="0" fontId="11" fillId="0" borderId="19" xfId="15" applyBorder="1" applyAlignment="1">
      <alignment horizontal="center"/>
    </xf>
    <xf numFmtId="0" fontId="23" fillId="0" borderId="16" xfId="8" applyFont="1" applyFill="1" applyBorder="1" applyAlignment="1">
      <alignment horizontal="right"/>
    </xf>
    <xf numFmtId="0" fontId="23" fillId="0" borderId="27" xfId="8" applyFont="1" applyFill="1" applyBorder="1" applyAlignment="1">
      <alignment horizontal="right"/>
    </xf>
    <xf numFmtId="0" fontId="23" fillId="0" borderId="17" xfId="8" applyFont="1" applyFill="1" applyBorder="1" applyAlignment="1">
      <alignment horizontal="right"/>
    </xf>
    <xf numFmtId="0" fontId="21" fillId="17" borderId="16" xfId="8" applyFont="1" applyFill="1" applyBorder="1" applyAlignment="1">
      <alignment horizontal="right"/>
    </xf>
    <xf numFmtId="0" fontId="21" fillId="17" borderId="17" xfId="8" applyFont="1" applyFill="1" applyBorder="1" applyAlignment="1">
      <alignment horizontal="right"/>
    </xf>
    <xf numFmtId="0" fontId="11" fillId="15" borderId="14" xfId="10" applyFill="1" applyBorder="1" applyAlignment="1">
      <alignment horizontal="center" wrapText="1"/>
    </xf>
    <xf numFmtId="0" fontId="11" fillId="15" borderId="19" xfId="10" applyFill="1" applyBorder="1" applyAlignment="1">
      <alignment horizontal="center" wrapText="1"/>
    </xf>
    <xf numFmtId="0" fontId="11" fillId="15" borderId="15" xfId="10" applyFill="1" applyBorder="1" applyAlignment="1">
      <alignment horizontal="center" wrapText="1"/>
    </xf>
    <xf numFmtId="0" fontId="11" fillId="15" borderId="16" xfId="10" applyFill="1" applyBorder="1" applyAlignment="1">
      <alignment horizontal="center" wrapText="1"/>
    </xf>
    <xf numFmtId="0" fontId="11" fillId="15" borderId="17" xfId="10" applyFill="1" applyBorder="1" applyAlignment="1">
      <alignment horizontal="center" wrapText="1"/>
    </xf>
    <xf numFmtId="0" fontId="11" fillId="15" borderId="18" xfId="10" applyFill="1" applyBorder="1" applyAlignment="1">
      <alignment horizontal="center" wrapText="1"/>
    </xf>
    <xf numFmtId="0" fontId="22" fillId="15" borderId="11" xfId="10" applyFont="1" applyFill="1" applyBorder="1" applyAlignment="1">
      <alignment horizontal="right" wrapText="1"/>
    </xf>
    <xf numFmtId="0" fontId="22" fillId="15" borderId="12" xfId="10" applyFont="1" applyFill="1" applyBorder="1" applyAlignment="1">
      <alignment horizontal="right" wrapText="1"/>
    </xf>
    <xf numFmtId="0" fontId="21" fillId="17" borderId="14" xfId="8" applyFont="1" applyFill="1" applyBorder="1" applyAlignment="1">
      <alignment horizontal="right"/>
    </xf>
    <xf numFmtId="0" fontId="21" fillId="17" borderId="19" xfId="8" applyFont="1" applyFill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9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7" xfId="0" applyBorder="1" applyAlignment="1">
      <alignment horizontal="right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</cellXfs>
  <cellStyles count="20">
    <cellStyle name="40% - Ênfase4" xfId="9" builtinId="43"/>
    <cellStyle name="Ênfase1" xfId="8" builtinId="29"/>
    <cellStyle name="Moeda" xfId="7" builtinId="4"/>
    <cellStyle name="Moeda 2" xfId="3" xr:uid="{00000000-0005-0000-0000-000003000000}"/>
    <cellStyle name="Moeda 3" xfId="13" xr:uid="{00000000-0005-0000-0000-000004000000}"/>
    <cellStyle name="Moeda 3 2" xfId="16" xr:uid="{00000000-0005-0000-0000-000005000000}"/>
    <cellStyle name="Neutra 2" xfId="14" xr:uid="{00000000-0005-0000-0000-000006000000}"/>
    <cellStyle name="Normal" xfId="0" builtinId="0"/>
    <cellStyle name="Normal 19" xfId="4" xr:uid="{00000000-0005-0000-0000-000008000000}"/>
    <cellStyle name="Normal 2" xfId="11" xr:uid="{00000000-0005-0000-0000-000009000000}"/>
    <cellStyle name="Normal 2 2" xfId="15" xr:uid="{00000000-0005-0000-0000-00000A000000}"/>
    <cellStyle name="Normal 3" xfId="18" xr:uid="{00000000-0005-0000-0000-00000B000000}"/>
    <cellStyle name="Normal_ANEXO II - Planilha Estimativa de Custos" xfId="10" xr:uid="{00000000-0005-0000-0000-00000C000000}"/>
    <cellStyle name="Porcentagem" xfId="2" builtinId="5"/>
    <cellStyle name="Porcentagem 2" xfId="17" xr:uid="{00000000-0005-0000-0000-00000E000000}"/>
    <cellStyle name="Porcentagem 6" xfId="6" xr:uid="{00000000-0005-0000-0000-00000F000000}"/>
    <cellStyle name="Separador de milhares 5" xfId="5" xr:uid="{00000000-0005-0000-0000-000010000000}"/>
    <cellStyle name="Separador de milhares_ANEXO II - Planilha Estimativa de Custos" xfId="12" xr:uid="{00000000-0005-0000-0000-000011000000}"/>
    <cellStyle name="Título 4" xfId="19" builtinId="19"/>
    <cellStyle name="Vírgula" xfId="1" builtinId="3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70" formatCode="&quot;R$&quot;\ #,##0.0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73" formatCode="_-[$R$-416]\ * #,##0.00_-;\-[$R$-416]\ * #,##0.00_-;_-[$R$-416]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right" vertical="bottom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_-[$R$-416]* #,##0.00_-;\-[$R$-416]* #,##0.00_-;_-[$R$-416]* &quot;-&quot;??_-;_-@_-"/>
      <fill>
        <patternFill patternType="none">
          <fgColor indexed="64"/>
          <bgColor auto="1"/>
        </patternFill>
      </fill>
      <alignment horizontal="right" vertical="top" textRotation="0" wrapText="1" indent="0" justifyLastLine="0" shrinkToFit="0" readingOrder="0"/>
      <border diagonalUp="0" diagonalDown="0" outline="0">
        <left/>
        <right/>
        <top/>
        <bottom style="thin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74" formatCode="0.0"/>
      <fill>
        <patternFill patternType="none">
          <fgColor indexed="64"/>
          <bgColor auto="1"/>
        </patternFill>
      </fill>
      <alignment horizontal="right" vertical="top" textRotation="0" wrapText="1" indent="0" justifyLastLine="0" shrinkToFit="0" readingOrder="0"/>
      <border diagonalUp="0" diagonalDown="0" outline="0">
        <left/>
        <right/>
        <top/>
        <bottom style="thin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/>
        <right/>
        <top/>
        <bottom style="thin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4" formatCode="_-&quot;R$&quot;\ * #,##0.00_-;\-&quot;R$&quot;\ * #,##0.00_-;_-&quot;R$&quot;\ * &quot;-&quot;??_-;_-@_-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/>
        <right/>
        <top/>
        <bottom style="thin">
          <color rgb="FFCCCCCC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 style="thin">
          <color rgb="FFCCCCCC"/>
        </bottom>
      </border>
    </dxf>
    <dxf>
      <border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 outline="0">
        <top style="thin">
          <color rgb="FFFFFFFF"/>
        </top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3:H335" totalsRowCount="1" headerRowDxfId="21" dataDxfId="19" totalsRowDxfId="17" headerRowBorderDxfId="20" tableBorderDxfId="18" totalsRowBorderDxfId="16">
  <autoFilter ref="A3:H334" xr:uid="{00000000-0009-0000-0100-000001000000}"/>
  <tableColumns count="8">
    <tableColumn id="1" xr3:uid="{00000000-0010-0000-0000-000001000000}" name="Item" dataDxfId="15" totalsRowDxfId="14" dataCellStyle="Normal 2"/>
    <tableColumn id="8" xr3:uid="{00000000-0010-0000-0000-000008000000}" name="CÓDIGO" dataDxfId="13" totalsRowDxfId="12" dataCellStyle="Normal 2"/>
    <tableColumn id="2" xr3:uid="{00000000-0010-0000-0000-000002000000}" name="Tipo" dataDxfId="11" totalsRowDxfId="10" dataCellStyle="Normal 2"/>
    <tableColumn id="3" xr3:uid="{00000000-0010-0000-0000-000003000000}" name="Materiais/ Equipamentos/ Aparelhos/ Ferramental Básicos" dataDxfId="9" totalsRowDxfId="8" dataCellStyle="Normal 2"/>
    <tableColumn id="4" xr3:uid="{00000000-0010-0000-0000-000004000000}" name="UND" dataDxfId="7" totalsRowDxfId="6" dataCellStyle="Normal 2"/>
    <tableColumn id="5" xr3:uid="{00000000-0010-0000-0000-000005000000}" name="QTDE" dataDxfId="5" totalsRowDxfId="4" dataCellStyle="Normal 2"/>
    <tableColumn id="6" xr3:uid="{00000000-0010-0000-0000-000006000000}" name="VLR UNT" totalsRowLabel="VALOR TOTAL ESTIMATIVO ANUAL PARA PEÇAS/MATERIAIS DE REPOSIÇÃO (R$) S/BDI" dataDxfId="3" totalsRowDxfId="2"/>
    <tableColumn id="7" xr3:uid="{00000000-0010-0000-0000-000007000000}" name="TOTAL" totalsRowFunction="custom" dataDxfId="1" totalsRowDxfId="0">
      <calculatedColumnFormula>Tabela1[[#This Row],[VLR UNT]]*Tabela1[[#This Row],[QTDE]]</calculatedColumnFormula>
      <totalsRowFormula>SUM(H169+H161+H150+H142+H136+H130+H107+H83+H73+H60+H57+H46+H35+H32+H28+H15+H5+H236+H180+H334)</totalsRowFormula>
    </tableColumn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22"/>
  <sheetViews>
    <sheetView tabSelected="1" topLeftCell="A65" workbookViewId="0">
      <selection activeCell="D67" sqref="D67"/>
    </sheetView>
  </sheetViews>
  <sheetFormatPr defaultRowHeight="14.5" x14ac:dyDescent="0.35"/>
  <cols>
    <col min="1" max="1" width="4.7265625" customWidth="1"/>
    <col min="2" max="2" width="58" bestFit="1" customWidth="1"/>
    <col min="3" max="3" width="20.54296875" customWidth="1"/>
    <col min="4" max="4" width="14.81640625" customWidth="1"/>
  </cols>
  <sheetData>
    <row r="1" spans="1:4" x14ac:dyDescent="0.35">
      <c r="A1" s="177"/>
      <c r="B1" s="177"/>
      <c r="C1" s="177"/>
      <c r="D1" s="177"/>
    </row>
    <row r="2" spans="1:4" x14ac:dyDescent="0.35">
      <c r="A2" s="178" t="s">
        <v>0</v>
      </c>
      <c r="B2" s="178"/>
      <c r="C2" s="178"/>
      <c r="D2" s="178"/>
    </row>
    <row r="3" spans="1:4" x14ac:dyDescent="0.35">
      <c r="A3" s="179" t="s">
        <v>1</v>
      </c>
      <c r="B3" s="179"/>
      <c r="C3" s="180" t="s">
        <v>1124</v>
      </c>
      <c r="D3" s="181"/>
    </row>
    <row r="4" spans="1:4" x14ac:dyDescent="0.35">
      <c r="A4" s="179" t="s">
        <v>2</v>
      </c>
      <c r="B4" s="179"/>
      <c r="C4" s="180" t="s">
        <v>1125</v>
      </c>
      <c r="D4" s="181"/>
    </row>
    <row r="5" spans="1:4" x14ac:dyDescent="0.35">
      <c r="A5" s="172"/>
      <c r="B5" s="172"/>
      <c r="C5" s="172"/>
      <c r="D5" s="172"/>
    </row>
    <row r="6" spans="1:4" x14ac:dyDescent="0.35">
      <c r="A6" s="172" t="s">
        <v>3</v>
      </c>
      <c r="B6" s="172"/>
      <c r="C6" s="172"/>
      <c r="D6" s="172"/>
    </row>
    <row r="7" spans="1:4" x14ac:dyDescent="0.35">
      <c r="A7" s="20" t="s">
        <v>5</v>
      </c>
      <c r="B7" s="19" t="s">
        <v>6</v>
      </c>
      <c r="C7" s="173"/>
      <c r="D7" s="174"/>
    </row>
    <row r="8" spans="1:4" x14ac:dyDescent="0.35">
      <c r="A8" s="20" t="s">
        <v>7</v>
      </c>
      <c r="B8" s="19" t="s">
        <v>8</v>
      </c>
      <c r="C8" s="172" t="s">
        <v>219</v>
      </c>
      <c r="D8" s="172"/>
    </row>
    <row r="9" spans="1:4" ht="17.25" customHeight="1" x14ac:dyDescent="0.35">
      <c r="A9" s="18" t="s">
        <v>9</v>
      </c>
      <c r="B9" s="2" t="s">
        <v>10</v>
      </c>
      <c r="C9" s="175"/>
      <c r="D9" s="176"/>
    </row>
    <row r="10" spans="1:4" x14ac:dyDescent="0.35">
      <c r="A10" s="20" t="s">
        <v>11</v>
      </c>
      <c r="B10" s="19" t="s">
        <v>12</v>
      </c>
      <c r="C10" s="170" t="s">
        <v>13</v>
      </c>
      <c r="D10" s="171"/>
    </row>
    <row r="11" spans="1:4" x14ac:dyDescent="0.35">
      <c r="A11" s="20" t="s">
        <v>14</v>
      </c>
      <c r="B11" s="19" t="s">
        <v>15</v>
      </c>
      <c r="C11" s="170" t="s">
        <v>16</v>
      </c>
      <c r="D11" s="171"/>
    </row>
    <row r="12" spans="1:4" x14ac:dyDescent="0.35">
      <c r="A12" s="20" t="s">
        <v>17</v>
      </c>
      <c r="B12" s="19" t="s">
        <v>18</v>
      </c>
      <c r="C12" s="182">
        <v>1</v>
      </c>
      <c r="D12" s="183"/>
    </row>
    <row r="13" spans="1:4" x14ac:dyDescent="0.35">
      <c r="A13" s="20" t="s">
        <v>19</v>
      </c>
      <c r="B13" s="19" t="s">
        <v>20</v>
      </c>
      <c r="C13" s="170">
        <v>12</v>
      </c>
      <c r="D13" s="171"/>
    </row>
    <row r="14" spans="1:4" x14ac:dyDescent="0.35">
      <c r="A14" s="184" t="s">
        <v>98</v>
      </c>
      <c r="B14" s="185"/>
      <c r="C14" s="185"/>
      <c r="D14" s="185"/>
    </row>
    <row r="15" spans="1:4" x14ac:dyDescent="0.35">
      <c r="A15" s="186" t="s">
        <v>21</v>
      </c>
      <c r="B15" s="187"/>
      <c r="C15" s="187"/>
      <c r="D15" s="188"/>
    </row>
    <row r="16" spans="1:4" x14ac:dyDescent="0.35">
      <c r="A16" s="189" t="s">
        <v>22</v>
      </c>
      <c r="B16" s="189"/>
      <c r="C16" s="189"/>
      <c r="D16" s="189"/>
    </row>
    <row r="17" spans="1:4" x14ac:dyDescent="0.35">
      <c r="A17" s="20">
        <v>1</v>
      </c>
      <c r="B17" s="19" t="s">
        <v>23</v>
      </c>
      <c r="C17" s="170" t="s">
        <v>24</v>
      </c>
      <c r="D17" s="171" t="s">
        <v>24</v>
      </c>
    </row>
    <row r="18" spans="1:4" x14ac:dyDescent="0.35">
      <c r="A18" s="20"/>
      <c r="B18" s="29"/>
      <c r="C18" s="170"/>
      <c r="D18" s="171"/>
    </row>
    <row r="19" spans="1:4" x14ac:dyDescent="0.35">
      <c r="A19" s="20">
        <v>2</v>
      </c>
      <c r="B19" s="5" t="s">
        <v>54</v>
      </c>
      <c r="C19" s="182"/>
      <c r="D19" s="183"/>
    </row>
    <row r="20" spans="1:4" x14ac:dyDescent="0.35">
      <c r="A20" s="189" t="s">
        <v>25</v>
      </c>
      <c r="B20" s="189"/>
      <c r="C20" s="189"/>
      <c r="D20" s="189"/>
    </row>
    <row r="21" spans="1:4" x14ac:dyDescent="0.35">
      <c r="A21" s="20">
        <v>3</v>
      </c>
      <c r="B21" s="190" t="s">
        <v>53</v>
      </c>
      <c r="C21" s="191"/>
      <c r="D21" s="110"/>
    </row>
    <row r="22" spans="1:4" x14ac:dyDescent="0.35">
      <c r="A22" s="20"/>
      <c r="B22" s="190" t="s">
        <v>26</v>
      </c>
      <c r="C22" s="191"/>
      <c r="D22" s="111"/>
    </row>
    <row r="23" spans="1:4" x14ac:dyDescent="0.35">
      <c r="A23" s="20">
        <v>5</v>
      </c>
      <c r="B23" s="190" t="s">
        <v>27</v>
      </c>
      <c r="C23" s="191"/>
      <c r="D23" s="112"/>
    </row>
    <row r="24" spans="1:4" x14ac:dyDescent="0.35">
      <c r="A24" s="170"/>
      <c r="B24" s="202"/>
      <c r="C24" s="202"/>
      <c r="D24" s="171"/>
    </row>
    <row r="25" spans="1:4" x14ac:dyDescent="0.35">
      <c r="A25" s="203" t="s">
        <v>28</v>
      </c>
      <c r="B25" s="203"/>
      <c r="C25" s="203"/>
      <c r="D25" s="203"/>
    </row>
    <row r="26" spans="1:4" x14ac:dyDescent="0.35">
      <c r="A26" s="204"/>
      <c r="B26" s="205"/>
      <c r="C26" s="205"/>
      <c r="D26" s="206"/>
    </row>
    <row r="27" spans="1:4" x14ac:dyDescent="0.35">
      <c r="A27" s="21">
        <v>1</v>
      </c>
      <c r="B27" s="198" t="s">
        <v>29</v>
      </c>
      <c r="C27" s="200"/>
      <c r="D27" s="21" t="s">
        <v>30</v>
      </c>
    </row>
    <row r="28" spans="1:4" x14ac:dyDescent="0.35">
      <c r="A28" s="20" t="s">
        <v>31</v>
      </c>
      <c r="B28" s="19" t="s">
        <v>32</v>
      </c>
      <c r="C28" s="30">
        <v>40</v>
      </c>
      <c r="D28" s="113">
        <f>D21/220*C28</f>
        <v>0</v>
      </c>
    </row>
    <row r="29" spans="1:4" x14ac:dyDescent="0.35">
      <c r="A29" s="20" t="s">
        <v>7</v>
      </c>
      <c r="B29" s="19" t="s">
        <v>33</v>
      </c>
      <c r="C29" s="3">
        <v>0.3</v>
      </c>
      <c r="D29" s="63">
        <f>C29*D28</f>
        <v>0</v>
      </c>
    </row>
    <row r="30" spans="1:4" x14ac:dyDescent="0.35">
      <c r="A30" s="20" t="s">
        <v>9</v>
      </c>
      <c r="B30" s="19" t="s">
        <v>35</v>
      </c>
      <c r="C30" s="3">
        <v>0</v>
      </c>
      <c r="D30" s="4">
        <f>C30*724</f>
        <v>0</v>
      </c>
    </row>
    <row r="31" spans="1:4" x14ac:dyDescent="0.35">
      <c r="A31" s="198" t="s">
        <v>36</v>
      </c>
      <c r="B31" s="199"/>
      <c r="C31" s="200"/>
      <c r="D31" s="64">
        <f>SUM(D28:D30)</f>
        <v>0</v>
      </c>
    </row>
    <row r="32" spans="1:4" x14ac:dyDescent="0.35">
      <c r="A32" s="201"/>
      <c r="B32" s="201"/>
      <c r="C32" s="201"/>
      <c r="D32" s="201"/>
    </row>
    <row r="33" spans="1:4" x14ac:dyDescent="0.35">
      <c r="A33" s="192" t="s">
        <v>55</v>
      </c>
      <c r="B33" s="193"/>
      <c r="C33" s="193"/>
      <c r="D33" s="194"/>
    </row>
    <row r="34" spans="1:4" x14ac:dyDescent="0.35">
      <c r="A34" s="195"/>
      <c r="B34" s="196"/>
      <c r="C34" s="196"/>
      <c r="D34" s="197"/>
    </row>
    <row r="35" spans="1:4" ht="15.75" customHeight="1" x14ac:dyDescent="0.35">
      <c r="A35" s="8" t="s">
        <v>56</v>
      </c>
      <c r="B35" s="9" t="s">
        <v>57</v>
      </c>
      <c r="C35" s="8" t="s">
        <v>42</v>
      </c>
      <c r="D35" s="8" t="s">
        <v>30</v>
      </c>
    </row>
    <row r="36" spans="1:4" ht="15.75" customHeight="1" x14ac:dyDescent="0.35">
      <c r="A36" s="10" t="s">
        <v>31</v>
      </c>
      <c r="B36" s="11" t="s">
        <v>58</v>
      </c>
      <c r="C36" s="114">
        <v>8.3333000000000004E-2</v>
      </c>
      <c r="D36" s="10">
        <f>C36*D31</f>
        <v>0</v>
      </c>
    </row>
    <row r="37" spans="1:4" ht="15" customHeight="1" x14ac:dyDescent="0.35">
      <c r="A37" s="10" t="s">
        <v>7</v>
      </c>
      <c r="B37" s="11" t="s">
        <v>59</v>
      </c>
      <c r="C37" s="114">
        <v>0.111111</v>
      </c>
      <c r="D37" s="10">
        <f>C37*D31</f>
        <v>0</v>
      </c>
    </row>
    <row r="38" spans="1:4" x14ac:dyDescent="0.35">
      <c r="A38" s="207" t="s">
        <v>47</v>
      </c>
      <c r="B38" s="208"/>
      <c r="C38" s="13"/>
      <c r="D38" s="6">
        <f>SUM(D36:D37)</f>
        <v>0</v>
      </c>
    </row>
    <row r="39" spans="1:4" x14ac:dyDescent="0.35">
      <c r="A39" s="195"/>
      <c r="B39" s="196"/>
      <c r="C39" s="196"/>
      <c r="D39" s="197"/>
    </row>
    <row r="40" spans="1:4" x14ac:dyDescent="0.35">
      <c r="A40" s="6" t="s">
        <v>61</v>
      </c>
      <c r="B40" s="15" t="s">
        <v>62</v>
      </c>
      <c r="C40" s="6" t="s">
        <v>42</v>
      </c>
      <c r="D40" s="6" t="s">
        <v>30</v>
      </c>
    </row>
    <row r="41" spans="1:4" x14ac:dyDescent="0.35">
      <c r="A41" s="14" t="s">
        <v>31</v>
      </c>
      <c r="B41" s="23" t="s">
        <v>43</v>
      </c>
      <c r="C41" s="115">
        <v>0.2</v>
      </c>
      <c r="D41" s="10">
        <f>C41*($D$31+$D$38)</f>
        <v>0</v>
      </c>
    </row>
    <row r="42" spans="1:4" x14ac:dyDescent="0.35">
      <c r="A42" s="14" t="s">
        <v>7</v>
      </c>
      <c r="B42" s="23" t="s">
        <v>63</v>
      </c>
      <c r="C42" s="115">
        <v>2.5000000000000001E-2</v>
      </c>
      <c r="D42" s="10">
        <f t="shared" ref="D42:D48" si="0">C42*($D$31+$D$38)</f>
        <v>0</v>
      </c>
    </row>
    <row r="43" spans="1:4" x14ac:dyDescent="0.35">
      <c r="A43" s="14" t="s">
        <v>9</v>
      </c>
      <c r="B43" s="23" t="s">
        <v>64</v>
      </c>
      <c r="C43" s="115">
        <v>0.03</v>
      </c>
      <c r="D43" s="10">
        <f t="shared" si="0"/>
        <v>0</v>
      </c>
    </row>
    <row r="44" spans="1:4" x14ac:dyDescent="0.35">
      <c r="A44" s="14" t="s">
        <v>11</v>
      </c>
      <c r="B44" s="23" t="s">
        <v>65</v>
      </c>
      <c r="C44" s="115">
        <v>1.4999999999999999E-2</v>
      </c>
      <c r="D44" s="10">
        <f t="shared" si="0"/>
        <v>0</v>
      </c>
    </row>
    <row r="45" spans="1:4" x14ac:dyDescent="0.35">
      <c r="A45" s="14" t="s">
        <v>14</v>
      </c>
      <c r="B45" s="23" t="s">
        <v>66</v>
      </c>
      <c r="C45" s="115">
        <v>0.01</v>
      </c>
      <c r="D45" s="10">
        <f t="shared" si="0"/>
        <v>0</v>
      </c>
    </row>
    <row r="46" spans="1:4" x14ac:dyDescent="0.35">
      <c r="A46" s="14" t="s">
        <v>17</v>
      </c>
      <c r="B46" s="23" t="s">
        <v>46</v>
      </c>
      <c r="C46" s="115">
        <v>6.0000000000000001E-3</v>
      </c>
      <c r="D46" s="10">
        <f t="shared" si="0"/>
        <v>0</v>
      </c>
    </row>
    <row r="47" spans="1:4" x14ac:dyDescent="0.35">
      <c r="A47" s="14" t="s">
        <v>19</v>
      </c>
      <c r="B47" s="23" t="s">
        <v>44</v>
      </c>
      <c r="C47" s="115">
        <v>2E-3</v>
      </c>
      <c r="D47" s="10">
        <f t="shared" si="0"/>
        <v>0</v>
      </c>
    </row>
    <row r="48" spans="1:4" x14ac:dyDescent="0.35">
      <c r="A48" s="14" t="s">
        <v>34</v>
      </c>
      <c r="B48" s="23" t="s">
        <v>45</v>
      </c>
      <c r="C48" s="115">
        <v>0.08</v>
      </c>
      <c r="D48" s="10">
        <f t="shared" si="0"/>
        <v>0</v>
      </c>
    </row>
    <row r="49" spans="1:4" x14ac:dyDescent="0.35">
      <c r="A49" s="207" t="s">
        <v>47</v>
      </c>
      <c r="B49" s="208"/>
      <c r="C49" s="17">
        <f>SUM(C41:C48)</f>
        <v>0.36800000000000005</v>
      </c>
      <c r="D49" s="6">
        <f>SUM(D41:D48)</f>
        <v>0</v>
      </c>
    </row>
    <row r="50" spans="1:4" x14ac:dyDescent="0.35">
      <c r="A50" s="195"/>
      <c r="B50" s="196"/>
      <c r="C50" s="196"/>
      <c r="D50" s="197"/>
    </row>
    <row r="51" spans="1:4" x14ac:dyDescent="0.35">
      <c r="A51" s="6" t="s">
        <v>67</v>
      </c>
      <c r="B51" s="15" t="s">
        <v>37</v>
      </c>
      <c r="C51" s="6" t="s">
        <v>38</v>
      </c>
      <c r="D51" s="6" t="s">
        <v>30</v>
      </c>
    </row>
    <row r="52" spans="1:4" x14ac:dyDescent="0.35">
      <c r="A52" s="14" t="s">
        <v>31</v>
      </c>
      <c r="B52" s="23" t="s">
        <v>68</v>
      </c>
      <c r="C52" s="116"/>
      <c r="D52" s="31">
        <f>C52*44</f>
        <v>0</v>
      </c>
    </row>
    <row r="53" spans="1:4" x14ac:dyDescent="0.35">
      <c r="A53" s="14" t="s">
        <v>7</v>
      </c>
      <c r="B53" s="23" t="s">
        <v>69</v>
      </c>
      <c r="C53" s="116"/>
      <c r="D53" s="31">
        <f>C53*22</f>
        <v>0</v>
      </c>
    </row>
    <row r="54" spans="1:4" x14ac:dyDescent="0.35">
      <c r="A54" s="14" t="s">
        <v>9</v>
      </c>
      <c r="B54" s="23" t="s">
        <v>1126</v>
      </c>
      <c r="C54" s="116"/>
      <c r="D54" s="22">
        <f>C54</f>
        <v>0</v>
      </c>
    </row>
    <row r="55" spans="1:4" x14ac:dyDescent="0.35">
      <c r="A55" s="14" t="s">
        <v>11</v>
      </c>
      <c r="B55" s="23" t="s">
        <v>70</v>
      </c>
      <c r="C55" s="116"/>
      <c r="D55" s="22">
        <f>C55</f>
        <v>0</v>
      </c>
    </row>
    <row r="56" spans="1:4" x14ac:dyDescent="0.35">
      <c r="A56" s="207" t="s">
        <v>91</v>
      </c>
      <c r="B56" s="209"/>
      <c r="C56" s="208"/>
      <c r="D56" s="6">
        <f>SUM(D52:D55)</f>
        <v>0</v>
      </c>
    </row>
    <row r="57" spans="1:4" x14ac:dyDescent="0.35">
      <c r="A57" s="195"/>
      <c r="B57" s="196"/>
      <c r="C57" s="196"/>
      <c r="D57" s="197"/>
    </row>
    <row r="58" spans="1:4" x14ac:dyDescent="0.35">
      <c r="A58" s="210" t="s">
        <v>72</v>
      </c>
      <c r="B58" s="211"/>
      <c r="C58" s="6" t="s">
        <v>42</v>
      </c>
      <c r="D58" s="6" t="s">
        <v>30</v>
      </c>
    </row>
    <row r="59" spans="1:4" x14ac:dyDescent="0.35">
      <c r="A59" s="14" t="s">
        <v>60</v>
      </c>
      <c r="B59" s="23" t="s">
        <v>57</v>
      </c>
      <c r="C59" s="16">
        <f>C38</f>
        <v>0</v>
      </c>
      <c r="D59" s="10">
        <f>D38</f>
        <v>0</v>
      </c>
    </row>
    <row r="60" spans="1:4" x14ac:dyDescent="0.35">
      <c r="A60" s="14" t="s">
        <v>61</v>
      </c>
      <c r="B60" s="23" t="s">
        <v>62</v>
      </c>
      <c r="C60" s="16">
        <f>C49</f>
        <v>0.36800000000000005</v>
      </c>
      <c r="D60" s="10">
        <f>D49</f>
        <v>0</v>
      </c>
    </row>
    <row r="61" spans="1:4" x14ac:dyDescent="0.35">
      <c r="A61" s="14" t="s">
        <v>71</v>
      </c>
      <c r="B61" s="23" t="s">
        <v>37</v>
      </c>
      <c r="C61" s="117"/>
      <c r="D61" s="10">
        <f>D56</f>
        <v>0</v>
      </c>
    </row>
    <row r="62" spans="1:4" x14ac:dyDescent="0.35">
      <c r="A62" s="207" t="s">
        <v>47</v>
      </c>
      <c r="B62" s="209"/>
      <c r="C62" s="208"/>
      <c r="D62" s="6">
        <f>SUM(D59:D61)</f>
        <v>0</v>
      </c>
    </row>
    <row r="63" spans="1:4" x14ac:dyDescent="0.35">
      <c r="A63" s="195"/>
      <c r="B63" s="196"/>
      <c r="C63" s="196"/>
      <c r="D63" s="197"/>
    </row>
    <row r="64" spans="1:4" x14ac:dyDescent="0.35">
      <c r="A64" s="192" t="s">
        <v>73</v>
      </c>
      <c r="B64" s="193"/>
      <c r="C64" s="193"/>
      <c r="D64" s="194"/>
    </row>
    <row r="65" spans="1:4" x14ac:dyDescent="0.35">
      <c r="A65" s="195"/>
      <c r="B65" s="196"/>
      <c r="C65" s="196"/>
      <c r="D65" s="197"/>
    </row>
    <row r="66" spans="1:4" x14ac:dyDescent="0.35">
      <c r="A66" s="21">
        <v>3</v>
      </c>
      <c r="B66" s="15" t="s">
        <v>74</v>
      </c>
      <c r="C66" s="6" t="s">
        <v>42</v>
      </c>
      <c r="D66" s="6" t="s">
        <v>30</v>
      </c>
    </row>
    <row r="67" spans="1:4" x14ac:dyDescent="0.35">
      <c r="A67" s="14" t="s">
        <v>31</v>
      </c>
      <c r="B67" s="23" t="s">
        <v>75</v>
      </c>
      <c r="C67" s="16"/>
      <c r="D67" s="10">
        <f>C67*$D$31</f>
        <v>0</v>
      </c>
    </row>
    <row r="68" spans="1:4" x14ac:dyDescent="0.35">
      <c r="A68" s="14" t="s">
        <v>7</v>
      </c>
      <c r="B68" s="23" t="s">
        <v>76</v>
      </c>
      <c r="C68" s="16"/>
      <c r="D68" s="10">
        <f t="shared" ref="D68:D72" si="1">C68*$D$31</f>
        <v>0</v>
      </c>
    </row>
    <row r="69" spans="1:4" x14ac:dyDescent="0.35">
      <c r="A69" s="14" t="s">
        <v>9</v>
      </c>
      <c r="B69" s="23" t="s">
        <v>77</v>
      </c>
      <c r="C69" s="16"/>
      <c r="D69" s="10">
        <f t="shared" si="1"/>
        <v>0</v>
      </c>
    </row>
    <row r="70" spans="1:4" x14ac:dyDescent="0.35">
      <c r="A70" s="14" t="s">
        <v>11</v>
      </c>
      <c r="B70" s="23" t="s">
        <v>78</v>
      </c>
      <c r="C70" s="16"/>
      <c r="D70" s="10">
        <f t="shared" si="1"/>
        <v>0</v>
      </c>
    </row>
    <row r="71" spans="1:4" x14ac:dyDescent="0.35">
      <c r="A71" s="14" t="s">
        <v>14</v>
      </c>
      <c r="B71" s="23" t="s">
        <v>79</v>
      </c>
      <c r="C71" s="16"/>
      <c r="D71" s="10">
        <f t="shared" si="1"/>
        <v>0</v>
      </c>
    </row>
    <row r="72" spans="1:4" x14ac:dyDescent="0.35">
      <c r="A72" s="14" t="s">
        <v>17</v>
      </c>
      <c r="B72" s="23" t="s">
        <v>80</v>
      </c>
      <c r="C72" s="16"/>
      <c r="D72" s="10">
        <f t="shared" si="1"/>
        <v>0</v>
      </c>
    </row>
    <row r="73" spans="1:4" x14ac:dyDescent="0.35">
      <c r="A73" s="207" t="s">
        <v>90</v>
      </c>
      <c r="B73" s="212"/>
      <c r="C73" s="13">
        <f>SUM(C67:C72)</f>
        <v>0</v>
      </c>
      <c r="D73" s="6">
        <f>SUM(D67:D72)</f>
        <v>0</v>
      </c>
    </row>
    <row r="74" spans="1:4" x14ac:dyDescent="0.35">
      <c r="A74" s="195"/>
      <c r="B74" s="196"/>
      <c r="C74" s="196"/>
      <c r="D74" s="197"/>
    </row>
    <row r="75" spans="1:4" x14ac:dyDescent="0.35">
      <c r="A75" s="192" t="s">
        <v>81</v>
      </c>
      <c r="B75" s="193"/>
      <c r="C75" s="193"/>
      <c r="D75" s="194"/>
    </row>
    <row r="76" spans="1:4" x14ac:dyDescent="0.35">
      <c r="A76" s="215"/>
      <c r="B76" s="216"/>
      <c r="C76" s="216"/>
      <c r="D76" s="217"/>
    </row>
    <row r="77" spans="1:4" x14ac:dyDescent="0.35">
      <c r="A77" s="6" t="s">
        <v>41</v>
      </c>
      <c r="B77" s="15" t="s">
        <v>82</v>
      </c>
      <c r="C77" s="13" t="s">
        <v>42</v>
      </c>
      <c r="D77" s="6" t="s">
        <v>30</v>
      </c>
    </row>
    <row r="78" spans="1:4" x14ac:dyDescent="0.35">
      <c r="A78" s="14" t="s">
        <v>31</v>
      </c>
      <c r="B78" s="23" t="s">
        <v>1127</v>
      </c>
      <c r="C78" s="115"/>
      <c r="D78" s="10"/>
    </row>
    <row r="79" spans="1:4" x14ac:dyDescent="0.35">
      <c r="A79" s="14" t="s">
        <v>7</v>
      </c>
      <c r="B79" s="23" t="s">
        <v>82</v>
      </c>
      <c r="C79" s="115"/>
      <c r="D79" s="10"/>
    </row>
    <row r="80" spans="1:4" x14ac:dyDescent="0.35">
      <c r="A80" s="14" t="s">
        <v>9</v>
      </c>
      <c r="B80" s="23" t="s">
        <v>83</v>
      </c>
      <c r="C80" s="115"/>
      <c r="D80" s="10"/>
    </row>
    <row r="81" spans="1:4" x14ac:dyDescent="0.35">
      <c r="A81" s="14" t="s">
        <v>11</v>
      </c>
      <c r="B81" s="23" t="s">
        <v>50</v>
      </c>
      <c r="C81" s="115"/>
      <c r="D81" s="10"/>
    </row>
    <row r="82" spans="1:4" x14ac:dyDescent="0.35">
      <c r="A82" s="14" t="s">
        <v>14</v>
      </c>
      <c r="B82" s="23" t="s">
        <v>49</v>
      </c>
      <c r="C82" s="115"/>
      <c r="D82" s="10"/>
    </row>
    <row r="83" spans="1:4" x14ac:dyDescent="0.35">
      <c r="A83" s="14" t="s">
        <v>17</v>
      </c>
      <c r="B83" s="23" t="s">
        <v>1128</v>
      </c>
      <c r="C83" s="115"/>
      <c r="D83" s="10"/>
    </row>
    <row r="84" spans="1:4" x14ac:dyDescent="0.35">
      <c r="A84" s="207" t="s">
        <v>47</v>
      </c>
      <c r="B84" s="208"/>
      <c r="C84" s="13">
        <f>SUM(C78:C83)</f>
        <v>0</v>
      </c>
      <c r="D84" s="6">
        <f>SUM(D78:D83)</f>
        <v>0</v>
      </c>
    </row>
    <row r="85" spans="1:4" x14ac:dyDescent="0.35">
      <c r="A85" s="195"/>
      <c r="B85" s="196"/>
      <c r="C85" s="196"/>
      <c r="D85" s="197"/>
    </row>
    <row r="86" spans="1:4" x14ac:dyDescent="0.35">
      <c r="A86" s="7" t="s">
        <v>48</v>
      </c>
      <c r="B86" s="7" t="s">
        <v>84</v>
      </c>
      <c r="C86" s="13" t="s">
        <v>42</v>
      </c>
      <c r="D86" s="6" t="s">
        <v>30</v>
      </c>
    </row>
    <row r="87" spans="1:4" x14ac:dyDescent="0.35">
      <c r="A87" s="10" t="s">
        <v>31</v>
      </c>
      <c r="B87" s="11" t="s">
        <v>85</v>
      </c>
      <c r="C87" s="114"/>
      <c r="D87" s="10">
        <f>C87*D31</f>
        <v>0</v>
      </c>
    </row>
    <row r="88" spans="1:4" x14ac:dyDescent="0.35">
      <c r="A88" s="10" t="s">
        <v>7</v>
      </c>
      <c r="B88" s="25" t="s">
        <v>86</v>
      </c>
      <c r="C88" s="12"/>
      <c r="D88" s="10">
        <f>C88*D31</f>
        <v>0</v>
      </c>
    </row>
    <row r="89" spans="1:4" x14ac:dyDescent="0.35">
      <c r="A89" s="207" t="s">
        <v>47</v>
      </c>
      <c r="B89" s="208"/>
      <c r="C89" s="27">
        <f>SUM(C87:C88)</f>
        <v>0</v>
      </c>
      <c r="D89" s="26">
        <f>SUM(D87:D88)</f>
        <v>0</v>
      </c>
    </row>
    <row r="90" spans="1:4" x14ac:dyDescent="0.35">
      <c r="A90" s="195"/>
      <c r="B90" s="196"/>
      <c r="C90" s="196"/>
      <c r="D90" s="197"/>
    </row>
    <row r="91" spans="1:4" x14ac:dyDescent="0.35">
      <c r="A91" s="207" t="s">
        <v>87</v>
      </c>
      <c r="B91" s="208"/>
      <c r="C91" s="6" t="s">
        <v>42</v>
      </c>
      <c r="D91" s="6" t="s">
        <v>30</v>
      </c>
    </row>
    <row r="92" spans="1:4" x14ac:dyDescent="0.35">
      <c r="A92" s="10" t="s">
        <v>41</v>
      </c>
      <c r="B92" s="11" t="s">
        <v>82</v>
      </c>
      <c r="C92" s="12">
        <f>C84</f>
        <v>0</v>
      </c>
      <c r="D92" s="10">
        <f>D84</f>
        <v>0</v>
      </c>
    </row>
    <row r="93" spans="1:4" x14ac:dyDescent="0.35">
      <c r="A93" s="10" t="s">
        <v>48</v>
      </c>
      <c r="B93" s="11" t="s">
        <v>84</v>
      </c>
      <c r="C93" s="12">
        <f>C89</f>
        <v>0</v>
      </c>
      <c r="D93" s="10">
        <f>D89</f>
        <v>0</v>
      </c>
    </row>
    <row r="94" spans="1:4" x14ac:dyDescent="0.35">
      <c r="A94" s="207" t="s">
        <v>89</v>
      </c>
      <c r="B94" s="208"/>
      <c r="C94" s="24">
        <f>SUM(C92:C93)</f>
        <v>0</v>
      </c>
      <c r="D94" s="6">
        <f>SUM(D92:D93)</f>
        <v>0</v>
      </c>
    </row>
    <row r="95" spans="1:4" x14ac:dyDescent="0.35">
      <c r="A95" s="195"/>
      <c r="B95" s="196"/>
      <c r="C95" s="196"/>
      <c r="D95" s="197"/>
    </row>
    <row r="96" spans="1:4" x14ac:dyDescent="0.35">
      <c r="A96" s="192" t="s">
        <v>88</v>
      </c>
      <c r="B96" s="193"/>
      <c r="C96" s="193"/>
      <c r="D96" s="194"/>
    </row>
    <row r="97" spans="1:4" x14ac:dyDescent="0.35">
      <c r="A97" s="215"/>
      <c r="B97" s="216"/>
      <c r="C97" s="216"/>
      <c r="D97" s="217"/>
    </row>
    <row r="98" spans="1:4" x14ac:dyDescent="0.35">
      <c r="A98" s="21">
        <v>5</v>
      </c>
      <c r="B98" s="207" t="s">
        <v>39</v>
      </c>
      <c r="C98" s="208"/>
      <c r="D98" s="6" t="s">
        <v>30</v>
      </c>
    </row>
    <row r="99" spans="1:4" x14ac:dyDescent="0.35">
      <c r="A99" s="14" t="s">
        <v>31</v>
      </c>
      <c r="B99" s="218" t="s">
        <v>1129</v>
      </c>
      <c r="C99" s="219"/>
      <c r="D99" s="118"/>
    </row>
    <row r="100" spans="1:4" x14ac:dyDescent="0.35">
      <c r="A100" s="14" t="s">
        <v>7</v>
      </c>
      <c r="B100" s="218" t="s">
        <v>1130</v>
      </c>
      <c r="C100" s="219"/>
      <c r="D100" s="118"/>
    </row>
    <row r="101" spans="1:4" x14ac:dyDescent="0.35">
      <c r="A101" s="119" t="s">
        <v>9</v>
      </c>
      <c r="B101" s="213" t="s">
        <v>1131</v>
      </c>
      <c r="C101" s="214"/>
      <c r="D101" s="120"/>
    </row>
    <row r="102" spans="1:4" x14ac:dyDescent="0.35">
      <c r="A102" s="14" t="s">
        <v>11</v>
      </c>
      <c r="B102" s="218" t="s">
        <v>1132</v>
      </c>
      <c r="C102" s="219"/>
      <c r="D102" s="118"/>
    </row>
    <row r="103" spans="1:4" x14ac:dyDescent="0.35">
      <c r="A103" s="207" t="s">
        <v>40</v>
      </c>
      <c r="B103" s="209"/>
      <c r="C103" s="208"/>
      <c r="D103" s="6">
        <f>SUM(D99:D102)</f>
        <v>0</v>
      </c>
    </row>
    <row r="104" spans="1:4" x14ac:dyDescent="0.35">
      <c r="A104" s="195"/>
      <c r="B104" s="196"/>
      <c r="C104" s="196"/>
      <c r="D104" s="197"/>
    </row>
    <row r="105" spans="1:4" x14ac:dyDescent="0.35">
      <c r="A105" s="192" t="s">
        <v>1133</v>
      </c>
      <c r="B105" s="193"/>
      <c r="C105" s="193"/>
      <c r="D105" s="194">
        <f>D31+D62+D73+D94+D103</f>
        <v>0</v>
      </c>
    </row>
    <row r="106" spans="1:4" x14ac:dyDescent="0.35">
      <c r="A106" s="119" t="s">
        <v>31</v>
      </c>
      <c r="B106" s="124" t="s">
        <v>1134</v>
      </c>
      <c r="C106" s="123">
        <v>0</v>
      </c>
      <c r="D106" s="122">
        <f>(D31+D62+D73+D94+D103)*C106</f>
        <v>0</v>
      </c>
    </row>
    <row r="107" spans="1:4" x14ac:dyDescent="0.35">
      <c r="A107" s="119" t="s">
        <v>7</v>
      </c>
      <c r="B107" s="124" t="s">
        <v>1135</v>
      </c>
      <c r="C107" s="123">
        <v>0</v>
      </c>
      <c r="D107" s="122">
        <f>(D31+D62+D73+D94+D103+D106)*C107</f>
        <v>0</v>
      </c>
    </row>
    <row r="108" spans="1:4" x14ac:dyDescent="0.35">
      <c r="A108" s="119" t="s">
        <v>9</v>
      </c>
      <c r="B108" s="124" t="s">
        <v>1136</v>
      </c>
      <c r="C108" s="123">
        <v>0</v>
      </c>
      <c r="D108" s="122"/>
    </row>
    <row r="109" spans="1:4" x14ac:dyDescent="0.35">
      <c r="A109" s="121"/>
      <c r="B109" s="124" t="s">
        <v>1137</v>
      </c>
      <c r="C109" s="123">
        <v>0</v>
      </c>
      <c r="D109" s="122"/>
    </row>
    <row r="110" spans="1:4" x14ac:dyDescent="0.35">
      <c r="A110" s="121"/>
      <c r="B110" s="124" t="s">
        <v>1138</v>
      </c>
      <c r="C110" s="123">
        <v>0</v>
      </c>
      <c r="D110" s="122"/>
    </row>
    <row r="111" spans="1:4" x14ac:dyDescent="0.35">
      <c r="A111" s="121"/>
      <c r="B111" s="124" t="s">
        <v>1139</v>
      </c>
      <c r="C111" s="123">
        <v>0</v>
      </c>
      <c r="D111" s="122"/>
    </row>
    <row r="112" spans="1:4" x14ac:dyDescent="0.35">
      <c r="A112" s="195"/>
      <c r="B112" s="196"/>
      <c r="C112" s="196"/>
      <c r="D112" s="197"/>
    </row>
    <row r="113" spans="1:4" x14ac:dyDescent="0.35">
      <c r="A113" s="198" t="s">
        <v>92</v>
      </c>
      <c r="B113" s="199"/>
      <c r="C113" s="200"/>
      <c r="D113" s="92">
        <f>SUM(D106:D108)</f>
        <v>0</v>
      </c>
    </row>
    <row r="114" spans="1:4" x14ac:dyDescent="0.35">
      <c r="A114" s="190" t="s">
        <v>51</v>
      </c>
      <c r="B114" s="224"/>
      <c r="C114" s="224"/>
      <c r="D114" s="191"/>
    </row>
    <row r="115" spans="1:4" x14ac:dyDescent="0.35">
      <c r="A115" s="20" t="s">
        <v>31</v>
      </c>
      <c r="B115" s="190" t="s">
        <v>52</v>
      </c>
      <c r="C115" s="191"/>
      <c r="D115" s="28">
        <f>D31</f>
        <v>0</v>
      </c>
    </row>
    <row r="116" spans="1:4" x14ac:dyDescent="0.35">
      <c r="A116" s="20" t="s">
        <v>7</v>
      </c>
      <c r="B116" s="190" t="s">
        <v>93</v>
      </c>
      <c r="C116" s="191"/>
      <c r="D116" s="28">
        <f>D62</f>
        <v>0</v>
      </c>
    </row>
    <row r="117" spans="1:4" x14ac:dyDescent="0.35">
      <c r="A117" s="20" t="s">
        <v>9</v>
      </c>
      <c r="B117" s="190" t="s">
        <v>94</v>
      </c>
      <c r="C117" s="191"/>
      <c r="D117" s="28">
        <f>D73</f>
        <v>0</v>
      </c>
    </row>
    <row r="118" spans="1:4" x14ac:dyDescent="0.35">
      <c r="A118" s="20" t="s">
        <v>11</v>
      </c>
      <c r="B118" s="190" t="s">
        <v>95</v>
      </c>
      <c r="C118" s="191"/>
      <c r="D118" s="28">
        <f>D94</f>
        <v>0</v>
      </c>
    </row>
    <row r="119" spans="1:4" x14ac:dyDescent="0.35">
      <c r="A119" s="20" t="s">
        <v>14</v>
      </c>
      <c r="B119" s="190" t="s">
        <v>96</v>
      </c>
      <c r="C119" s="191"/>
      <c r="D119" s="28">
        <f>D103</f>
        <v>0</v>
      </c>
    </row>
    <row r="120" spans="1:4" ht="15" customHeight="1" x14ac:dyDescent="0.35">
      <c r="A120" s="221" t="s">
        <v>97</v>
      </c>
      <c r="B120" s="222"/>
      <c r="C120" s="223"/>
      <c r="D120" s="28">
        <f>SUM(D115:D119)</f>
        <v>0</v>
      </c>
    </row>
    <row r="121" spans="1:4" x14ac:dyDescent="0.35">
      <c r="A121" s="125" t="s">
        <v>17</v>
      </c>
      <c r="B121" s="225" t="s">
        <v>1140</v>
      </c>
      <c r="C121" s="226"/>
      <c r="D121" s="126">
        <f>D113</f>
        <v>0</v>
      </c>
    </row>
    <row r="122" spans="1:4" x14ac:dyDescent="0.35">
      <c r="A122" s="220" t="s">
        <v>1141</v>
      </c>
      <c r="B122" s="220"/>
      <c r="C122" s="220"/>
      <c r="D122" s="127">
        <f>SUM(D121+D119)</f>
        <v>0</v>
      </c>
    </row>
  </sheetData>
  <mergeCells count="76">
    <mergeCell ref="A122:C122"/>
    <mergeCell ref="B119:C119"/>
    <mergeCell ref="A120:C120"/>
    <mergeCell ref="A113:C113"/>
    <mergeCell ref="A114:D114"/>
    <mergeCell ref="B115:C115"/>
    <mergeCell ref="B116:C116"/>
    <mergeCell ref="B117:C117"/>
    <mergeCell ref="B118:C118"/>
    <mergeCell ref="B121:C121"/>
    <mergeCell ref="A112:D112"/>
    <mergeCell ref="A103:C103"/>
    <mergeCell ref="A104:D104"/>
    <mergeCell ref="A105:D105"/>
    <mergeCell ref="B102:C102"/>
    <mergeCell ref="B101:C101"/>
    <mergeCell ref="A75:D75"/>
    <mergeCell ref="A76:D76"/>
    <mergeCell ref="A84:B84"/>
    <mergeCell ref="A85:D85"/>
    <mergeCell ref="A96:D96"/>
    <mergeCell ref="A97:D97"/>
    <mergeCell ref="B98:C98"/>
    <mergeCell ref="B99:C99"/>
    <mergeCell ref="B100:C100"/>
    <mergeCell ref="A89:B89"/>
    <mergeCell ref="A90:D90"/>
    <mergeCell ref="A91:B91"/>
    <mergeCell ref="A94:B94"/>
    <mergeCell ref="A95:D95"/>
    <mergeCell ref="A63:D63"/>
    <mergeCell ref="A64:D64"/>
    <mergeCell ref="A65:D65"/>
    <mergeCell ref="A73:B73"/>
    <mergeCell ref="A74:D74"/>
    <mergeCell ref="A38:B38"/>
    <mergeCell ref="A62:C62"/>
    <mergeCell ref="A49:B49"/>
    <mergeCell ref="A50:D50"/>
    <mergeCell ref="A56:C56"/>
    <mergeCell ref="A57:D57"/>
    <mergeCell ref="A58:B58"/>
    <mergeCell ref="A39:D39"/>
    <mergeCell ref="B21:C21"/>
    <mergeCell ref="A33:D33"/>
    <mergeCell ref="A34:D34"/>
    <mergeCell ref="A31:C31"/>
    <mergeCell ref="A32:D32"/>
    <mergeCell ref="B23:C23"/>
    <mergeCell ref="A24:D24"/>
    <mergeCell ref="A25:D25"/>
    <mergeCell ref="A26:D26"/>
    <mergeCell ref="B27:C27"/>
    <mergeCell ref="B22:C22"/>
    <mergeCell ref="C12:D12"/>
    <mergeCell ref="C13:D13"/>
    <mergeCell ref="A14:D14"/>
    <mergeCell ref="A15:D15"/>
    <mergeCell ref="A20:D20"/>
    <mergeCell ref="C17:D17"/>
    <mergeCell ref="C18:D18"/>
    <mergeCell ref="C19:D19"/>
    <mergeCell ref="A16:D16"/>
    <mergeCell ref="A1:D1"/>
    <mergeCell ref="A2:D2"/>
    <mergeCell ref="A3:B3"/>
    <mergeCell ref="C3:D3"/>
    <mergeCell ref="A4:B4"/>
    <mergeCell ref="C4:D4"/>
    <mergeCell ref="C11:D11"/>
    <mergeCell ref="A5:D5"/>
    <mergeCell ref="A6:D6"/>
    <mergeCell ref="C7:D7"/>
    <mergeCell ref="C8:D8"/>
    <mergeCell ref="C10:D10"/>
    <mergeCell ref="C9:D9"/>
  </mergeCells>
  <pageMargins left="0.511811024" right="0.511811024" top="0.78740157499999996" bottom="0.78740157499999996" header="0.31496062000000002" footer="0.31496062000000002"/>
  <pageSetup paperSize="9" scale="86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0DBF8-D4A1-4112-AD3F-450EBE3F4A95}">
  <dimension ref="A1:C9"/>
  <sheetViews>
    <sheetView workbookViewId="0">
      <selection activeCell="A14" sqref="A14"/>
    </sheetView>
  </sheetViews>
  <sheetFormatPr defaultRowHeight="14.5" x14ac:dyDescent="0.35"/>
  <cols>
    <col min="1" max="1" width="21.81640625" customWidth="1"/>
    <col min="3" max="3" width="13" customWidth="1"/>
  </cols>
  <sheetData>
    <row r="1" spans="1:3" ht="29" x14ac:dyDescent="0.35">
      <c r="A1" s="153" t="s">
        <v>1129</v>
      </c>
      <c r="B1" s="154" t="s">
        <v>1147</v>
      </c>
      <c r="C1" s="155" t="s">
        <v>1148</v>
      </c>
    </row>
    <row r="2" spans="1:3" x14ac:dyDescent="0.35">
      <c r="A2" s="156" t="s">
        <v>1149</v>
      </c>
      <c r="B2" s="157">
        <v>2</v>
      </c>
      <c r="C2" s="158"/>
    </row>
    <row r="3" spans="1:3" x14ac:dyDescent="0.35">
      <c r="A3" s="156" t="s">
        <v>1150</v>
      </c>
      <c r="B3" s="157">
        <v>4</v>
      </c>
      <c r="C3" s="158"/>
    </row>
    <row r="4" spans="1:3" x14ac:dyDescent="0.35">
      <c r="A4" s="156" t="s">
        <v>1151</v>
      </c>
      <c r="B4" s="157">
        <v>4</v>
      </c>
      <c r="C4" s="158"/>
    </row>
    <row r="5" spans="1:3" x14ac:dyDescent="0.35">
      <c r="A5" s="156" t="s">
        <v>1152</v>
      </c>
      <c r="B5" s="157">
        <v>2</v>
      </c>
      <c r="C5" s="158"/>
    </row>
    <row r="6" spans="1:3" x14ac:dyDescent="0.35">
      <c r="A6" s="156" t="s">
        <v>1153</v>
      </c>
      <c r="B6" s="157">
        <v>2</v>
      </c>
      <c r="C6" s="158"/>
    </row>
    <row r="7" spans="1:3" x14ac:dyDescent="0.35">
      <c r="A7" s="156" t="s">
        <v>1154</v>
      </c>
      <c r="B7" s="157">
        <v>4</v>
      </c>
      <c r="C7" s="158"/>
    </row>
    <row r="8" spans="1:3" x14ac:dyDescent="0.35">
      <c r="A8" s="263" t="s">
        <v>1155</v>
      </c>
      <c r="B8" s="264"/>
      <c r="C8" s="158">
        <f>SUM(C2:C7)</f>
        <v>0</v>
      </c>
    </row>
    <row r="9" spans="1:3" ht="15" thickBot="1" x14ac:dyDescent="0.4">
      <c r="A9" s="265" t="s">
        <v>1156</v>
      </c>
      <c r="B9" s="266"/>
      <c r="C9" s="159">
        <f>C8/12</f>
        <v>0</v>
      </c>
    </row>
  </sheetData>
  <mergeCells count="2">
    <mergeCell ref="A8:B8"/>
    <mergeCell ref="A9:B9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F9D11-9AE3-46A6-A0B4-AFB820D51393}">
  <dimension ref="A1:B22"/>
  <sheetViews>
    <sheetView topLeftCell="A4" workbookViewId="0">
      <selection activeCell="A20" sqref="A20:XFD20"/>
    </sheetView>
  </sheetViews>
  <sheetFormatPr defaultRowHeight="14.5" x14ac:dyDescent="0.35"/>
  <cols>
    <col min="1" max="1" width="40.1796875" customWidth="1"/>
    <col min="2" max="2" width="14.453125" customWidth="1"/>
  </cols>
  <sheetData>
    <row r="1" spans="1:2" x14ac:dyDescent="0.35">
      <c r="A1" s="267" t="s">
        <v>1157</v>
      </c>
      <c r="B1" s="267"/>
    </row>
    <row r="2" spans="1:2" ht="32.25" customHeight="1" x14ac:dyDescent="0.35">
      <c r="A2" s="160" t="s">
        <v>1158</v>
      </c>
      <c r="B2" s="160" t="s">
        <v>1159</v>
      </c>
    </row>
    <row r="3" spans="1:2" x14ac:dyDescent="0.35">
      <c r="A3" s="161" t="s">
        <v>1160</v>
      </c>
      <c r="B3" s="162"/>
    </row>
    <row r="4" spans="1:2" x14ac:dyDescent="0.35">
      <c r="A4" s="161" t="s">
        <v>1161</v>
      </c>
      <c r="B4" s="162"/>
    </row>
    <row r="5" spans="1:2" x14ac:dyDescent="0.35">
      <c r="A5" s="161" t="s">
        <v>1162</v>
      </c>
      <c r="B5" s="162"/>
    </row>
    <row r="6" spans="1:2" x14ac:dyDescent="0.35">
      <c r="A6" s="161" t="s">
        <v>1163</v>
      </c>
      <c r="B6" s="162"/>
    </row>
    <row r="7" spans="1:2" x14ac:dyDescent="0.35">
      <c r="A7" s="161" t="s">
        <v>1164</v>
      </c>
      <c r="B7" s="162"/>
    </row>
    <row r="8" spans="1:2" x14ac:dyDescent="0.35">
      <c r="A8" s="161" t="s">
        <v>1165</v>
      </c>
      <c r="B8" s="162"/>
    </row>
    <row r="9" spans="1:2" x14ac:dyDescent="0.35">
      <c r="A9" s="161" t="s">
        <v>1166</v>
      </c>
      <c r="B9" s="162"/>
    </row>
    <row r="10" spans="1:2" x14ac:dyDescent="0.35">
      <c r="A10" s="161" t="s">
        <v>1167</v>
      </c>
      <c r="B10" s="162"/>
    </row>
    <row r="11" spans="1:2" x14ac:dyDescent="0.35">
      <c r="A11" s="161" t="s">
        <v>1168</v>
      </c>
      <c r="B11" s="162"/>
    </row>
    <row r="12" spans="1:2" x14ac:dyDescent="0.35">
      <c r="A12" s="163" t="s">
        <v>1169</v>
      </c>
      <c r="B12" s="162">
        <f>SUM(B3:B11)</f>
        <v>0</v>
      </c>
    </row>
    <row r="13" spans="1:2" x14ac:dyDescent="0.35">
      <c r="A13" s="163" t="s">
        <v>1170</v>
      </c>
      <c r="B13" s="162">
        <f>B12/24</f>
        <v>0</v>
      </c>
    </row>
    <row r="16" spans="1:2" ht="30.75" customHeight="1" x14ac:dyDescent="0.35">
      <c r="A16" s="268" t="s">
        <v>1171</v>
      </c>
      <c r="B16" s="268"/>
    </row>
    <row r="17" spans="1:2" ht="29" x14ac:dyDescent="0.35">
      <c r="A17" s="160" t="s">
        <v>1158</v>
      </c>
      <c r="B17" s="160" t="s">
        <v>1159</v>
      </c>
    </row>
    <row r="18" spans="1:2" x14ac:dyDescent="0.35">
      <c r="A18" s="161" t="s">
        <v>1163</v>
      </c>
      <c r="B18" s="162"/>
    </row>
    <row r="19" spans="1:2" x14ac:dyDescent="0.35">
      <c r="A19" s="161" t="s">
        <v>1165</v>
      </c>
      <c r="B19" s="162"/>
    </row>
    <row r="20" spans="1:2" x14ac:dyDescent="0.35">
      <c r="A20" s="161" t="s">
        <v>1168</v>
      </c>
      <c r="B20" s="162"/>
    </row>
    <row r="21" spans="1:2" x14ac:dyDescent="0.35">
      <c r="A21" s="163" t="s">
        <v>1169</v>
      </c>
      <c r="B21" s="162">
        <f>SUM(B18:B20)</f>
        <v>0</v>
      </c>
    </row>
    <row r="22" spans="1:2" x14ac:dyDescent="0.35">
      <c r="A22" s="163" t="s">
        <v>1170</v>
      </c>
      <c r="B22" s="162">
        <f>B21/24</f>
        <v>0</v>
      </c>
    </row>
  </sheetData>
  <mergeCells count="2">
    <mergeCell ref="A1:B1"/>
    <mergeCell ref="A16:B16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B7377-AAD2-4D76-9D6E-7B9F96FB13DC}">
  <dimension ref="A1:H37"/>
  <sheetViews>
    <sheetView topLeftCell="A25" workbookViewId="0">
      <selection activeCell="J16" sqref="J16"/>
    </sheetView>
  </sheetViews>
  <sheetFormatPr defaultRowHeight="14.5" x14ac:dyDescent="0.35"/>
  <cols>
    <col min="1" max="1" width="47.1796875" customWidth="1"/>
    <col min="2" max="2" width="18" customWidth="1"/>
    <col min="4" max="4" width="45.26953125" customWidth="1"/>
    <col min="5" max="5" width="19.26953125" customWidth="1"/>
    <col min="7" max="7" width="46.26953125" customWidth="1"/>
    <col min="8" max="8" width="22.453125" customWidth="1"/>
  </cols>
  <sheetData>
    <row r="1" spans="1:8" ht="31.5" customHeight="1" thickBot="1" x14ac:dyDescent="0.4">
      <c r="A1" s="271" t="s">
        <v>1172</v>
      </c>
      <c r="B1" s="272"/>
      <c r="D1" s="269" t="s">
        <v>1203</v>
      </c>
      <c r="E1" s="270"/>
      <c r="G1" s="269" t="s">
        <v>1222</v>
      </c>
      <c r="H1" s="270"/>
    </row>
    <row r="2" spans="1:8" x14ac:dyDescent="0.35">
      <c r="A2" s="164" t="s">
        <v>1173</v>
      </c>
      <c r="B2" s="168" t="s">
        <v>1220</v>
      </c>
      <c r="D2" s="164" t="s">
        <v>1173</v>
      </c>
      <c r="E2" s="168" t="s">
        <v>1221</v>
      </c>
      <c r="G2" s="164" t="s">
        <v>1173</v>
      </c>
      <c r="H2" s="165" t="s">
        <v>1221</v>
      </c>
    </row>
    <row r="3" spans="1:8" x14ac:dyDescent="0.35">
      <c r="A3" s="156" t="s">
        <v>1174</v>
      </c>
      <c r="B3" s="158"/>
      <c r="D3" s="156" t="s">
        <v>1174</v>
      </c>
      <c r="E3" s="158"/>
      <c r="G3" s="156" t="s">
        <v>1174</v>
      </c>
      <c r="H3" s="158"/>
    </row>
    <row r="4" spans="1:8" x14ac:dyDescent="0.35">
      <c r="A4" s="156" t="s">
        <v>1175</v>
      </c>
      <c r="B4" s="158"/>
      <c r="D4" s="156" t="s">
        <v>1175</v>
      </c>
      <c r="E4" s="158"/>
      <c r="G4" s="156" t="s">
        <v>1175</v>
      </c>
      <c r="H4" s="158"/>
    </row>
    <row r="5" spans="1:8" x14ac:dyDescent="0.35">
      <c r="A5" s="156" t="s">
        <v>1176</v>
      </c>
      <c r="B5" s="158"/>
      <c r="D5" s="156" t="s">
        <v>1176</v>
      </c>
      <c r="E5" s="158"/>
      <c r="G5" s="156" t="s">
        <v>1223</v>
      </c>
      <c r="H5" s="158"/>
    </row>
    <row r="6" spans="1:8" x14ac:dyDescent="0.35">
      <c r="A6" s="156" t="s">
        <v>1177</v>
      </c>
      <c r="B6" s="158"/>
      <c r="D6" s="156" t="s">
        <v>1204</v>
      </c>
      <c r="E6" s="158"/>
      <c r="G6" s="156" t="s">
        <v>1224</v>
      </c>
      <c r="H6" s="158"/>
    </row>
    <row r="7" spans="1:8" x14ac:dyDescent="0.35">
      <c r="A7" s="156" t="s">
        <v>1178</v>
      </c>
      <c r="B7" s="158"/>
      <c r="D7" s="156" t="s">
        <v>1205</v>
      </c>
      <c r="E7" s="158"/>
      <c r="G7" s="156" t="s">
        <v>1204</v>
      </c>
      <c r="H7" s="158"/>
    </row>
    <row r="8" spans="1:8" x14ac:dyDescent="0.35">
      <c r="A8" s="156" t="s">
        <v>1179</v>
      </c>
      <c r="B8" s="158"/>
      <c r="D8" s="156" t="s">
        <v>1187</v>
      </c>
      <c r="E8" s="158"/>
      <c r="G8" s="156" t="s">
        <v>1225</v>
      </c>
      <c r="H8" s="158"/>
    </row>
    <row r="9" spans="1:8" x14ac:dyDescent="0.35">
      <c r="A9" s="156" t="s">
        <v>1180</v>
      </c>
      <c r="B9" s="158"/>
      <c r="D9" s="156" t="s">
        <v>1188</v>
      </c>
      <c r="E9" s="158"/>
      <c r="G9" s="156" t="s">
        <v>1226</v>
      </c>
      <c r="H9" s="158"/>
    </row>
    <row r="10" spans="1:8" x14ac:dyDescent="0.35">
      <c r="A10" s="156" t="s">
        <v>1181</v>
      </c>
      <c r="B10" s="158"/>
      <c r="D10" s="156" t="s">
        <v>1206</v>
      </c>
      <c r="E10" s="158"/>
      <c r="G10" s="156" t="s">
        <v>1227</v>
      </c>
      <c r="H10" s="158"/>
    </row>
    <row r="11" spans="1:8" x14ac:dyDescent="0.35">
      <c r="A11" s="156" t="s">
        <v>1182</v>
      </c>
      <c r="B11" s="158"/>
      <c r="D11" s="156" t="s">
        <v>1207</v>
      </c>
      <c r="E11" s="158"/>
      <c r="G11" s="156" t="s">
        <v>1228</v>
      </c>
      <c r="H11" s="158"/>
    </row>
    <row r="12" spans="1:8" x14ac:dyDescent="0.35">
      <c r="A12" s="156" t="s">
        <v>1183</v>
      </c>
      <c r="B12" s="158"/>
      <c r="D12" s="156" t="s">
        <v>1191</v>
      </c>
      <c r="E12" s="158"/>
      <c r="G12" s="156" t="s">
        <v>1187</v>
      </c>
      <c r="H12" s="158"/>
    </row>
    <row r="13" spans="1:8" x14ac:dyDescent="0.35">
      <c r="A13" s="156" t="s">
        <v>1184</v>
      </c>
      <c r="B13" s="158"/>
      <c r="D13" s="156" t="s">
        <v>1208</v>
      </c>
      <c r="E13" s="158"/>
      <c r="G13" s="156" t="s">
        <v>1188</v>
      </c>
      <c r="H13" s="158"/>
    </row>
    <row r="14" spans="1:8" x14ac:dyDescent="0.35">
      <c r="A14" s="156" t="s">
        <v>1185</v>
      </c>
      <c r="B14" s="158"/>
      <c r="D14" s="156" t="s">
        <v>1209</v>
      </c>
      <c r="E14" s="158"/>
      <c r="G14" s="156" t="s">
        <v>1206</v>
      </c>
      <c r="H14" s="158"/>
    </row>
    <row r="15" spans="1:8" x14ac:dyDescent="0.35">
      <c r="A15" s="156" t="s">
        <v>1186</v>
      </c>
      <c r="B15" s="158"/>
      <c r="D15" s="156" t="s">
        <v>1210</v>
      </c>
      <c r="E15" s="158"/>
      <c r="G15" s="156" t="s">
        <v>1207</v>
      </c>
      <c r="H15" s="158"/>
    </row>
    <row r="16" spans="1:8" x14ac:dyDescent="0.35">
      <c r="A16" s="156" t="s">
        <v>1187</v>
      </c>
      <c r="B16" s="158"/>
      <c r="D16" s="156" t="s">
        <v>1211</v>
      </c>
      <c r="E16" s="158"/>
      <c r="G16" s="156" t="s">
        <v>1191</v>
      </c>
      <c r="H16" s="158"/>
    </row>
    <row r="17" spans="1:8" x14ac:dyDescent="0.35">
      <c r="A17" s="156" t="s">
        <v>1188</v>
      </c>
      <c r="B17" s="158"/>
      <c r="D17" s="156" t="s">
        <v>1212</v>
      </c>
      <c r="E17" s="158"/>
      <c r="G17" s="156" t="s">
        <v>1208</v>
      </c>
      <c r="H17" s="158"/>
    </row>
    <row r="18" spans="1:8" x14ac:dyDescent="0.35">
      <c r="A18" s="156" t="s">
        <v>1189</v>
      </c>
      <c r="B18" s="158"/>
      <c r="D18" s="156" t="s">
        <v>1213</v>
      </c>
      <c r="E18" s="158"/>
      <c r="G18" s="156" t="s">
        <v>1210</v>
      </c>
      <c r="H18" s="158"/>
    </row>
    <row r="19" spans="1:8" x14ac:dyDescent="0.35">
      <c r="A19" s="156" t="s">
        <v>1190</v>
      </c>
      <c r="B19" s="158"/>
      <c r="D19" s="156" t="s">
        <v>1214</v>
      </c>
      <c r="E19" s="158"/>
      <c r="G19" s="156" t="s">
        <v>1211</v>
      </c>
      <c r="H19" s="158"/>
    </row>
    <row r="20" spans="1:8" x14ac:dyDescent="0.35">
      <c r="A20" s="156" t="s">
        <v>1191</v>
      </c>
      <c r="B20" s="158"/>
      <c r="D20" s="156" t="s">
        <v>1215</v>
      </c>
      <c r="E20" s="158"/>
      <c r="G20" s="156" t="s">
        <v>1212</v>
      </c>
      <c r="H20" s="158"/>
    </row>
    <row r="21" spans="1:8" x14ac:dyDescent="0.35">
      <c r="A21" s="156" t="s">
        <v>1192</v>
      </c>
      <c r="B21" s="158"/>
      <c r="D21" s="156" t="s">
        <v>1216</v>
      </c>
      <c r="E21" s="158"/>
      <c r="G21" s="156" t="s">
        <v>1213</v>
      </c>
      <c r="H21" s="158"/>
    </row>
    <row r="22" spans="1:8" x14ac:dyDescent="0.35">
      <c r="A22" s="156" t="s">
        <v>1193</v>
      </c>
      <c r="B22" s="158"/>
      <c r="D22" s="156" t="s">
        <v>1217</v>
      </c>
      <c r="E22" s="158"/>
      <c r="G22" s="156" t="s">
        <v>1214</v>
      </c>
      <c r="H22" s="158"/>
    </row>
    <row r="23" spans="1:8" x14ac:dyDescent="0.35">
      <c r="A23" s="156" t="s">
        <v>1194</v>
      </c>
      <c r="B23" s="158"/>
      <c r="D23" s="156" t="s">
        <v>1218</v>
      </c>
      <c r="E23" s="158"/>
      <c r="G23" s="156" t="s">
        <v>1215</v>
      </c>
      <c r="H23" s="158"/>
    </row>
    <row r="24" spans="1:8" x14ac:dyDescent="0.35">
      <c r="A24" s="156" t="s">
        <v>1195</v>
      </c>
      <c r="B24" s="158"/>
      <c r="D24" s="156" t="s">
        <v>1195</v>
      </c>
      <c r="E24" s="158"/>
      <c r="G24" s="156" t="s">
        <v>1229</v>
      </c>
      <c r="H24" s="158"/>
    </row>
    <row r="25" spans="1:8" x14ac:dyDescent="0.35">
      <c r="A25" s="156" t="s">
        <v>1196</v>
      </c>
      <c r="B25" s="158"/>
      <c r="D25" s="156" t="s">
        <v>1197</v>
      </c>
      <c r="E25" s="158"/>
      <c r="G25" s="156" t="s">
        <v>1230</v>
      </c>
      <c r="H25" s="158"/>
    </row>
    <row r="26" spans="1:8" x14ac:dyDescent="0.35">
      <c r="A26" s="156" t="s">
        <v>1197</v>
      </c>
      <c r="B26" s="158"/>
      <c r="D26" s="156" t="s">
        <v>1198</v>
      </c>
      <c r="E26" s="158"/>
      <c r="G26" s="156" t="s">
        <v>1231</v>
      </c>
      <c r="H26" s="158"/>
    </row>
    <row r="27" spans="1:8" x14ac:dyDescent="0.35">
      <c r="A27" s="156" t="s">
        <v>1198</v>
      </c>
      <c r="B27" s="158"/>
      <c r="D27" s="156" t="s">
        <v>1219</v>
      </c>
      <c r="E27" s="158"/>
      <c r="G27" s="156" t="s">
        <v>1217</v>
      </c>
      <c r="H27" s="158"/>
    </row>
    <row r="28" spans="1:8" x14ac:dyDescent="0.35">
      <c r="A28" s="156" t="s">
        <v>1199</v>
      </c>
      <c r="B28" s="158"/>
      <c r="D28" s="156" t="s">
        <v>1200</v>
      </c>
      <c r="E28" s="158"/>
      <c r="G28" s="156" t="s">
        <v>1218</v>
      </c>
      <c r="H28" s="158"/>
    </row>
    <row r="29" spans="1:8" x14ac:dyDescent="0.35">
      <c r="A29" s="156" t="s">
        <v>1200</v>
      </c>
      <c r="B29" s="158"/>
      <c r="D29" s="156"/>
      <c r="E29" s="158"/>
      <c r="G29" s="156" t="s">
        <v>1232</v>
      </c>
      <c r="H29" s="158"/>
    </row>
    <row r="30" spans="1:8" ht="29" x14ac:dyDescent="0.35">
      <c r="A30" s="166" t="s">
        <v>1201</v>
      </c>
      <c r="B30" s="158">
        <f>SUM(B3:B29)</f>
        <v>0</v>
      </c>
      <c r="D30" s="166" t="s">
        <v>1201</v>
      </c>
      <c r="E30" s="158">
        <f>SUM(E3:E29)</f>
        <v>0</v>
      </c>
      <c r="G30" s="156" t="s">
        <v>1197</v>
      </c>
      <c r="H30" s="158"/>
    </row>
    <row r="31" spans="1:8" ht="29.5" thickBot="1" x14ac:dyDescent="0.4">
      <c r="A31" s="167" t="s">
        <v>1202</v>
      </c>
      <c r="B31" s="159">
        <f>B30/24</f>
        <v>0</v>
      </c>
      <c r="D31" s="167" t="s">
        <v>1202</v>
      </c>
      <c r="E31" s="159">
        <f>E30/24</f>
        <v>0</v>
      </c>
      <c r="G31" s="156" t="s">
        <v>1198</v>
      </c>
      <c r="H31" s="158"/>
    </row>
    <row r="32" spans="1:8" x14ac:dyDescent="0.35">
      <c r="G32" s="156" t="s">
        <v>1233</v>
      </c>
      <c r="H32" s="158"/>
    </row>
    <row r="33" spans="7:8" x14ac:dyDescent="0.35">
      <c r="G33" s="156" t="s">
        <v>1234</v>
      </c>
      <c r="H33" s="158"/>
    </row>
    <row r="34" spans="7:8" x14ac:dyDescent="0.35">
      <c r="G34" s="156" t="s">
        <v>1200</v>
      </c>
      <c r="H34" s="158"/>
    </row>
    <row r="35" spans="7:8" x14ac:dyDescent="0.35">
      <c r="G35" s="156"/>
      <c r="H35" s="158"/>
    </row>
    <row r="36" spans="7:8" ht="29" x14ac:dyDescent="0.35">
      <c r="G36" s="166" t="s">
        <v>1201</v>
      </c>
      <c r="H36" s="158">
        <f>SUM(H3:H35)</f>
        <v>0</v>
      </c>
    </row>
    <row r="37" spans="7:8" ht="29.5" thickBot="1" x14ac:dyDescent="0.4">
      <c r="G37" s="166" t="s">
        <v>1202</v>
      </c>
      <c r="H37" s="159">
        <f>H36/24</f>
        <v>0</v>
      </c>
    </row>
  </sheetData>
  <mergeCells count="3">
    <mergeCell ref="G1:H1"/>
    <mergeCell ref="A1:B1"/>
    <mergeCell ref="D1:E1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1D19E-3959-4ADC-A6E3-92D61AECF3C9}">
  <dimension ref="A1:B24"/>
  <sheetViews>
    <sheetView workbookViewId="0">
      <selection activeCell="E8" sqref="E8"/>
    </sheetView>
  </sheetViews>
  <sheetFormatPr defaultRowHeight="14.5" x14ac:dyDescent="0.35"/>
  <cols>
    <col min="1" max="1" width="40.54296875" customWidth="1"/>
    <col min="2" max="2" width="23.26953125" customWidth="1"/>
  </cols>
  <sheetData>
    <row r="1" spans="1:2" ht="29" customHeight="1" x14ac:dyDescent="0.35">
      <c r="A1" s="169" t="s">
        <v>1235</v>
      </c>
      <c r="B1" s="169" t="s">
        <v>1245</v>
      </c>
    </row>
    <row r="2" spans="1:2" x14ac:dyDescent="0.35">
      <c r="A2" s="161" t="s">
        <v>1236</v>
      </c>
      <c r="B2" s="161"/>
    </row>
    <row r="3" spans="1:2" x14ac:dyDescent="0.35">
      <c r="A3" s="161" t="s">
        <v>1237</v>
      </c>
      <c r="B3" s="161"/>
    </row>
    <row r="4" spans="1:2" x14ac:dyDescent="0.35">
      <c r="A4" s="161" t="s">
        <v>1238</v>
      </c>
      <c r="B4" s="161"/>
    </row>
    <row r="5" spans="1:2" x14ac:dyDescent="0.35">
      <c r="A5" s="161" t="s">
        <v>1239</v>
      </c>
      <c r="B5" s="161"/>
    </row>
    <row r="6" spans="1:2" x14ac:dyDescent="0.35">
      <c r="A6" s="161" t="s">
        <v>1240</v>
      </c>
      <c r="B6" s="161"/>
    </row>
    <row r="7" spans="1:2" x14ac:dyDescent="0.35">
      <c r="A7" s="161" t="s">
        <v>1241</v>
      </c>
      <c r="B7" s="161"/>
    </row>
    <row r="8" spans="1:2" x14ac:dyDescent="0.35">
      <c r="A8" s="161" t="s">
        <v>1242</v>
      </c>
      <c r="B8" s="161"/>
    </row>
    <row r="9" spans="1:2" x14ac:dyDescent="0.35">
      <c r="A9" s="161" t="s">
        <v>1243</v>
      </c>
      <c r="B9" s="161"/>
    </row>
    <row r="10" spans="1:2" x14ac:dyDescent="0.35">
      <c r="A10" s="161" t="s">
        <v>1244</v>
      </c>
      <c r="B10" s="161"/>
    </row>
    <row r="11" spans="1:2" x14ac:dyDescent="0.35">
      <c r="A11" s="157" t="s">
        <v>1246</v>
      </c>
      <c r="B11" s="161"/>
    </row>
    <row r="14" spans="1:2" ht="29" customHeight="1" x14ac:dyDescent="0.35">
      <c r="A14" s="169" t="s">
        <v>1247</v>
      </c>
      <c r="B14" s="169" t="s">
        <v>1245</v>
      </c>
    </row>
    <row r="15" spans="1:2" x14ac:dyDescent="0.35">
      <c r="A15" s="161" t="s">
        <v>1236</v>
      </c>
      <c r="B15" s="161"/>
    </row>
    <row r="16" spans="1:2" x14ac:dyDescent="0.35">
      <c r="A16" s="161" t="s">
        <v>1237</v>
      </c>
      <c r="B16" s="161"/>
    </row>
    <row r="17" spans="1:2" x14ac:dyDescent="0.35">
      <c r="A17" s="161" t="s">
        <v>1238</v>
      </c>
      <c r="B17" s="161"/>
    </row>
    <row r="18" spans="1:2" x14ac:dyDescent="0.35">
      <c r="A18" s="161" t="s">
        <v>1239</v>
      </c>
      <c r="B18" s="161"/>
    </row>
    <row r="19" spans="1:2" x14ac:dyDescent="0.35">
      <c r="A19" s="161" t="s">
        <v>1240</v>
      </c>
      <c r="B19" s="161"/>
    </row>
    <row r="20" spans="1:2" x14ac:dyDescent="0.35">
      <c r="A20" s="161" t="s">
        <v>1241</v>
      </c>
      <c r="B20" s="161"/>
    </row>
    <row r="21" spans="1:2" x14ac:dyDescent="0.35">
      <c r="A21" s="161" t="s">
        <v>1242</v>
      </c>
      <c r="B21" s="161"/>
    </row>
    <row r="22" spans="1:2" x14ac:dyDescent="0.35">
      <c r="A22" s="161" t="s">
        <v>1243</v>
      </c>
      <c r="B22" s="161"/>
    </row>
    <row r="23" spans="1:2" x14ac:dyDescent="0.35">
      <c r="A23" s="161" t="s">
        <v>1244</v>
      </c>
      <c r="B23" s="161"/>
    </row>
    <row r="24" spans="1:2" x14ac:dyDescent="0.35">
      <c r="A24" s="157" t="s">
        <v>1246</v>
      </c>
      <c r="B24" s="161"/>
    </row>
  </sheetData>
  <pageMargins left="0.511811024" right="0.511811024" top="0.78740157499999996" bottom="0.78740157499999996" header="0.31496062000000002" footer="0.31496062000000002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26"/>
  <sheetViews>
    <sheetView topLeftCell="A13" workbookViewId="0">
      <selection activeCell="H32" sqref="H32"/>
    </sheetView>
  </sheetViews>
  <sheetFormatPr defaultRowHeight="14.5" x14ac:dyDescent="0.35"/>
  <cols>
    <col min="1" max="1" width="4.7265625" customWidth="1"/>
    <col min="2" max="2" width="58" customWidth="1"/>
    <col min="3" max="3" width="20.54296875" customWidth="1"/>
    <col min="4" max="4" width="14.81640625" customWidth="1"/>
  </cols>
  <sheetData>
    <row r="1" spans="1:4" x14ac:dyDescent="0.35">
      <c r="A1" s="177"/>
      <c r="B1" s="177"/>
      <c r="C1" s="177"/>
      <c r="D1" s="177"/>
    </row>
    <row r="2" spans="1:4" x14ac:dyDescent="0.35">
      <c r="A2" s="178" t="s">
        <v>0</v>
      </c>
      <c r="B2" s="178"/>
      <c r="C2" s="178"/>
      <c r="D2" s="178"/>
    </row>
    <row r="3" spans="1:4" x14ac:dyDescent="0.35">
      <c r="A3" s="179" t="s">
        <v>1</v>
      </c>
      <c r="B3" s="179"/>
      <c r="C3" s="180" t="s">
        <v>1124</v>
      </c>
      <c r="D3" s="181"/>
    </row>
    <row r="4" spans="1:4" x14ac:dyDescent="0.35">
      <c r="A4" s="179" t="s">
        <v>2</v>
      </c>
      <c r="B4" s="179"/>
      <c r="C4" s="180" t="s">
        <v>1125</v>
      </c>
      <c r="D4" s="181"/>
    </row>
    <row r="5" spans="1:4" x14ac:dyDescent="0.35">
      <c r="A5" s="172"/>
      <c r="B5" s="172"/>
      <c r="C5" s="172"/>
      <c r="D5" s="172"/>
    </row>
    <row r="6" spans="1:4" x14ac:dyDescent="0.35">
      <c r="A6" s="172" t="s">
        <v>3</v>
      </c>
      <c r="B6" s="172"/>
      <c r="C6" s="172"/>
      <c r="D6" s="172"/>
    </row>
    <row r="7" spans="1:4" x14ac:dyDescent="0.35">
      <c r="A7" s="20" t="s">
        <v>5</v>
      </c>
      <c r="B7" s="19" t="s">
        <v>6</v>
      </c>
      <c r="C7" s="173"/>
      <c r="D7" s="174"/>
    </row>
    <row r="8" spans="1:4" x14ac:dyDescent="0.35">
      <c r="A8" s="20" t="s">
        <v>7</v>
      </c>
      <c r="B8" s="19" t="s">
        <v>8</v>
      </c>
      <c r="C8" s="172" t="s">
        <v>219</v>
      </c>
      <c r="D8" s="172"/>
    </row>
    <row r="9" spans="1:4" ht="16.5" customHeight="1" x14ac:dyDescent="0.35">
      <c r="A9" s="18" t="s">
        <v>9</v>
      </c>
      <c r="B9" s="2" t="s">
        <v>10</v>
      </c>
      <c r="C9" s="175"/>
      <c r="D9" s="176"/>
    </row>
    <row r="10" spans="1:4" x14ac:dyDescent="0.35">
      <c r="A10" s="20" t="s">
        <v>11</v>
      </c>
      <c r="B10" s="19" t="s">
        <v>12</v>
      </c>
      <c r="C10" s="170" t="s">
        <v>13</v>
      </c>
      <c r="D10" s="171"/>
    </row>
    <row r="11" spans="1:4" x14ac:dyDescent="0.35">
      <c r="A11" s="20" t="s">
        <v>14</v>
      </c>
      <c r="B11" s="19" t="s">
        <v>15</v>
      </c>
      <c r="C11" s="170" t="s">
        <v>16</v>
      </c>
      <c r="D11" s="171"/>
    </row>
    <row r="12" spans="1:4" ht="30" customHeight="1" x14ac:dyDescent="0.35">
      <c r="A12" s="20" t="s">
        <v>17</v>
      </c>
      <c r="B12" s="19" t="s">
        <v>18</v>
      </c>
      <c r="C12" s="182">
        <v>1</v>
      </c>
      <c r="D12" s="183"/>
    </row>
    <row r="13" spans="1:4" x14ac:dyDescent="0.35">
      <c r="A13" s="20" t="s">
        <v>19</v>
      </c>
      <c r="B13" s="19" t="s">
        <v>20</v>
      </c>
      <c r="C13" s="170">
        <v>12</v>
      </c>
      <c r="D13" s="171"/>
    </row>
    <row r="14" spans="1:4" x14ac:dyDescent="0.35">
      <c r="A14" s="184" t="s">
        <v>98</v>
      </c>
      <c r="B14" s="185"/>
      <c r="C14" s="185"/>
      <c r="D14" s="185"/>
    </row>
    <row r="15" spans="1:4" x14ac:dyDescent="0.35">
      <c r="A15" s="186" t="s">
        <v>21</v>
      </c>
      <c r="B15" s="187"/>
      <c r="C15" s="187"/>
      <c r="D15" s="188"/>
    </row>
    <row r="16" spans="1:4" x14ac:dyDescent="0.35">
      <c r="A16" s="189" t="s">
        <v>22</v>
      </c>
      <c r="B16" s="189"/>
      <c r="C16" s="189"/>
      <c r="D16" s="189"/>
    </row>
    <row r="17" spans="1:4" x14ac:dyDescent="0.35">
      <c r="A17" s="20">
        <v>1</v>
      </c>
      <c r="B17" s="19" t="s">
        <v>23</v>
      </c>
      <c r="C17" s="170" t="s">
        <v>24</v>
      </c>
      <c r="D17" s="171" t="s">
        <v>24</v>
      </c>
    </row>
    <row r="18" spans="1:4" x14ac:dyDescent="0.35">
      <c r="A18" s="20"/>
      <c r="B18" s="29"/>
      <c r="C18" s="170"/>
      <c r="D18" s="171"/>
    </row>
    <row r="19" spans="1:4" x14ac:dyDescent="0.35">
      <c r="A19" s="20">
        <v>2</v>
      </c>
      <c r="B19" s="5" t="s">
        <v>54</v>
      </c>
      <c r="C19" s="182"/>
      <c r="D19" s="183"/>
    </row>
    <row r="20" spans="1:4" x14ac:dyDescent="0.35">
      <c r="A20" s="189" t="s">
        <v>25</v>
      </c>
      <c r="B20" s="189"/>
      <c r="C20" s="189"/>
      <c r="D20" s="189"/>
    </row>
    <row r="21" spans="1:4" x14ac:dyDescent="0.35">
      <c r="A21" s="20">
        <v>3</v>
      </c>
      <c r="B21" s="190" t="s">
        <v>53</v>
      </c>
      <c r="C21" s="191"/>
      <c r="D21" s="110"/>
    </row>
    <row r="22" spans="1:4" x14ac:dyDescent="0.35">
      <c r="A22" s="20"/>
      <c r="B22" s="190" t="s">
        <v>26</v>
      </c>
      <c r="C22" s="191"/>
      <c r="D22" s="111"/>
    </row>
    <row r="23" spans="1:4" x14ac:dyDescent="0.35">
      <c r="A23" s="20">
        <v>5</v>
      </c>
      <c r="B23" s="190" t="s">
        <v>27</v>
      </c>
      <c r="C23" s="191"/>
      <c r="D23" s="112"/>
    </row>
    <row r="24" spans="1:4" x14ac:dyDescent="0.35">
      <c r="A24" s="170"/>
      <c r="B24" s="202"/>
      <c r="C24" s="202"/>
      <c r="D24" s="171"/>
    </row>
    <row r="25" spans="1:4" x14ac:dyDescent="0.35">
      <c r="A25" s="203" t="s">
        <v>28</v>
      </c>
      <c r="B25" s="203"/>
      <c r="C25" s="203"/>
      <c r="D25" s="203"/>
    </row>
    <row r="26" spans="1:4" x14ac:dyDescent="0.35">
      <c r="A26" s="204"/>
      <c r="B26" s="205"/>
      <c r="C26" s="205"/>
      <c r="D26" s="206"/>
    </row>
    <row r="27" spans="1:4" x14ac:dyDescent="0.35">
      <c r="A27" s="21">
        <v>1</v>
      </c>
      <c r="B27" s="198" t="s">
        <v>29</v>
      </c>
      <c r="C27" s="200"/>
      <c r="D27" s="21" t="s">
        <v>30</v>
      </c>
    </row>
    <row r="28" spans="1:4" x14ac:dyDescent="0.35">
      <c r="A28" s="20" t="s">
        <v>31</v>
      </c>
      <c r="B28" s="19" t="s">
        <v>32</v>
      </c>
      <c r="C28" s="30">
        <v>220</v>
      </c>
      <c r="D28" s="113">
        <f>D21/220*C28</f>
        <v>0</v>
      </c>
    </row>
    <row r="29" spans="1:4" x14ac:dyDescent="0.35">
      <c r="A29" s="20" t="s">
        <v>7</v>
      </c>
      <c r="B29" s="19" t="s">
        <v>33</v>
      </c>
      <c r="C29" s="3">
        <v>0.3</v>
      </c>
      <c r="D29" s="63">
        <f>C29*D28</f>
        <v>0</v>
      </c>
    </row>
    <row r="30" spans="1:4" x14ac:dyDescent="0.35">
      <c r="A30" s="20" t="s">
        <v>9</v>
      </c>
      <c r="B30" s="19" t="s">
        <v>35</v>
      </c>
      <c r="C30" s="3">
        <v>0</v>
      </c>
      <c r="D30" s="4">
        <f>C30*724</f>
        <v>0</v>
      </c>
    </row>
    <row r="31" spans="1:4" x14ac:dyDescent="0.35">
      <c r="A31" s="198" t="s">
        <v>36</v>
      </c>
      <c r="B31" s="199"/>
      <c r="C31" s="200"/>
      <c r="D31" s="64">
        <f>SUM(D28:D30)</f>
        <v>0</v>
      </c>
    </row>
    <row r="32" spans="1:4" x14ac:dyDescent="0.35">
      <c r="A32" s="201"/>
      <c r="B32" s="201"/>
      <c r="C32" s="201"/>
      <c r="D32" s="201"/>
    </row>
    <row r="33" spans="1:4" x14ac:dyDescent="0.35">
      <c r="A33" s="192" t="s">
        <v>55</v>
      </c>
      <c r="B33" s="193"/>
      <c r="C33" s="193"/>
      <c r="D33" s="194"/>
    </row>
    <row r="34" spans="1:4" x14ac:dyDescent="0.35">
      <c r="A34" s="195"/>
      <c r="B34" s="196"/>
      <c r="C34" s="196"/>
      <c r="D34" s="197"/>
    </row>
    <row r="35" spans="1:4" x14ac:dyDescent="0.35">
      <c r="A35" s="8" t="s">
        <v>56</v>
      </c>
      <c r="B35" s="9" t="s">
        <v>57</v>
      </c>
      <c r="C35" s="8" t="s">
        <v>42</v>
      </c>
      <c r="D35" s="8" t="s">
        <v>30</v>
      </c>
    </row>
    <row r="36" spans="1:4" x14ac:dyDescent="0.35">
      <c r="A36" s="10" t="s">
        <v>31</v>
      </c>
      <c r="B36" s="11" t="s">
        <v>58</v>
      </c>
      <c r="C36" s="114">
        <v>8.3333000000000004E-2</v>
      </c>
      <c r="D36" s="10">
        <f>C36*D31</f>
        <v>0</v>
      </c>
    </row>
    <row r="37" spans="1:4" ht="15" customHeight="1" x14ac:dyDescent="0.35">
      <c r="A37" s="10" t="s">
        <v>7</v>
      </c>
      <c r="B37" s="11" t="s">
        <v>59</v>
      </c>
      <c r="C37" s="114">
        <v>0.111111</v>
      </c>
      <c r="D37" s="10">
        <f>C37*D31</f>
        <v>0</v>
      </c>
    </row>
    <row r="38" spans="1:4" x14ac:dyDescent="0.35">
      <c r="A38" s="207" t="s">
        <v>47</v>
      </c>
      <c r="B38" s="208"/>
      <c r="C38" s="13"/>
      <c r="D38" s="6">
        <f>SUM(D36:D37)</f>
        <v>0</v>
      </c>
    </row>
    <row r="39" spans="1:4" x14ac:dyDescent="0.35">
      <c r="A39" s="195"/>
      <c r="B39" s="196"/>
      <c r="C39" s="196"/>
      <c r="D39" s="197"/>
    </row>
    <row r="40" spans="1:4" x14ac:dyDescent="0.35">
      <c r="A40" s="6" t="s">
        <v>61</v>
      </c>
      <c r="B40" s="15" t="s">
        <v>62</v>
      </c>
      <c r="C40" s="6" t="s">
        <v>42</v>
      </c>
      <c r="D40" s="6" t="s">
        <v>30</v>
      </c>
    </row>
    <row r="41" spans="1:4" x14ac:dyDescent="0.35">
      <c r="A41" s="14" t="s">
        <v>31</v>
      </c>
      <c r="B41" s="23" t="s">
        <v>43</v>
      </c>
      <c r="C41" s="115">
        <v>0.2</v>
      </c>
      <c r="D41" s="10">
        <f>C41*($E$31+$E$38)</f>
        <v>0</v>
      </c>
    </row>
    <row r="42" spans="1:4" ht="15.75" customHeight="1" x14ac:dyDescent="0.35">
      <c r="A42" s="14" t="s">
        <v>7</v>
      </c>
      <c r="B42" s="23" t="s">
        <v>63</v>
      </c>
      <c r="C42" s="115">
        <v>2.5000000000000001E-2</v>
      </c>
      <c r="D42" s="10">
        <f t="shared" ref="D42:D48" si="0">C42*($E$31+$E$38)</f>
        <v>0</v>
      </c>
    </row>
    <row r="43" spans="1:4" ht="15.75" customHeight="1" x14ac:dyDescent="0.35">
      <c r="A43" s="14" t="s">
        <v>9</v>
      </c>
      <c r="B43" s="23" t="s">
        <v>64</v>
      </c>
      <c r="C43" s="115">
        <v>0.03</v>
      </c>
      <c r="D43" s="10">
        <f t="shared" si="0"/>
        <v>0</v>
      </c>
    </row>
    <row r="44" spans="1:4" ht="15" customHeight="1" x14ac:dyDescent="0.35">
      <c r="A44" s="14" t="s">
        <v>11</v>
      </c>
      <c r="B44" s="23" t="s">
        <v>65</v>
      </c>
      <c r="C44" s="115">
        <v>1.4999999999999999E-2</v>
      </c>
      <c r="D44" s="10">
        <f t="shared" si="0"/>
        <v>0</v>
      </c>
    </row>
    <row r="45" spans="1:4" ht="15" customHeight="1" x14ac:dyDescent="0.35">
      <c r="A45" s="14" t="s">
        <v>14</v>
      </c>
      <c r="B45" s="23" t="s">
        <v>66</v>
      </c>
      <c r="C45" s="115">
        <v>0.01</v>
      </c>
      <c r="D45" s="10">
        <f t="shared" si="0"/>
        <v>0</v>
      </c>
    </row>
    <row r="46" spans="1:4" ht="15" customHeight="1" x14ac:dyDescent="0.35">
      <c r="A46" s="14" t="s">
        <v>17</v>
      </c>
      <c r="B46" s="23" t="s">
        <v>46</v>
      </c>
      <c r="C46" s="115">
        <v>6.0000000000000001E-3</v>
      </c>
      <c r="D46" s="10">
        <f t="shared" si="0"/>
        <v>0</v>
      </c>
    </row>
    <row r="47" spans="1:4" x14ac:dyDescent="0.35">
      <c r="A47" s="14" t="s">
        <v>19</v>
      </c>
      <c r="B47" s="23" t="s">
        <v>44</v>
      </c>
      <c r="C47" s="115">
        <v>2E-3</v>
      </c>
      <c r="D47" s="10">
        <f t="shared" si="0"/>
        <v>0</v>
      </c>
    </row>
    <row r="48" spans="1:4" x14ac:dyDescent="0.35">
      <c r="A48" s="14" t="s">
        <v>34</v>
      </c>
      <c r="B48" s="23" t="s">
        <v>45</v>
      </c>
      <c r="C48" s="115">
        <v>0.08</v>
      </c>
      <c r="D48" s="10">
        <f t="shared" si="0"/>
        <v>0</v>
      </c>
    </row>
    <row r="49" spans="1:4" x14ac:dyDescent="0.35">
      <c r="A49" s="207" t="s">
        <v>47</v>
      </c>
      <c r="B49" s="208"/>
      <c r="C49" s="17">
        <f>SUM(C41:C48)</f>
        <v>0.36800000000000005</v>
      </c>
      <c r="D49" s="6">
        <f>SUM(D41:D48)</f>
        <v>0</v>
      </c>
    </row>
    <row r="50" spans="1:4" ht="15" customHeight="1" x14ac:dyDescent="0.35">
      <c r="A50" s="195"/>
      <c r="B50" s="196"/>
      <c r="C50" s="196"/>
      <c r="D50" s="197"/>
    </row>
    <row r="51" spans="1:4" x14ac:dyDescent="0.35">
      <c r="A51" s="6" t="s">
        <v>67</v>
      </c>
      <c r="B51" s="15" t="s">
        <v>37</v>
      </c>
      <c r="C51" s="6" t="s">
        <v>38</v>
      </c>
      <c r="D51" s="6" t="s">
        <v>30</v>
      </c>
    </row>
    <row r="52" spans="1:4" ht="15" customHeight="1" x14ac:dyDescent="0.35">
      <c r="A52" s="14" t="s">
        <v>31</v>
      </c>
      <c r="B52" s="23" t="s">
        <v>68</v>
      </c>
      <c r="C52" s="116"/>
      <c r="D52" s="31">
        <f>C52*44</f>
        <v>0</v>
      </c>
    </row>
    <row r="53" spans="1:4" ht="15" customHeight="1" x14ac:dyDescent="0.35">
      <c r="A53" s="14" t="s">
        <v>7</v>
      </c>
      <c r="B53" s="23" t="s">
        <v>69</v>
      </c>
      <c r="C53" s="116"/>
      <c r="D53" s="31">
        <f>C53*22</f>
        <v>0</v>
      </c>
    </row>
    <row r="54" spans="1:4" ht="15" customHeight="1" x14ac:dyDescent="0.35">
      <c r="A54" s="14" t="s">
        <v>9</v>
      </c>
      <c r="B54" s="23" t="s">
        <v>1126</v>
      </c>
      <c r="C54" s="116"/>
      <c r="D54" s="22">
        <f>C54</f>
        <v>0</v>
      </c>
    </row>
    <row r="55" spans="1:4" ht="15" customHeight="1" x14ac:dyDescent="0.35">
      <c r="A55" s="14" t="s">
        <v>11</v>
      </c>
      <c r="B55" s="23" t="s">
        <v>70</v>
      </c>
      <c r="C55" s="116"/>
      <c r="D55" s="22">
        <f>C55</f>
        <v>0</v>
      </c>
    </row>
    <row r="56" spans="1:4" ht="15" customHeight="1" x14ac:dyDescent="0.35">
      <c r="A56" s="207" t="s">
        <v>91</v>
      </c>
      <c r="B56" s="209"/>
      <c r="C56" s="208"/>
      <c r="D56" s="6">
        <f>SUM(D52:D55)</f>
        <v>0</v>
      </c>
    </row>
    <row r="57" spans="1:4" ht="15" customHeight="1" x14ac:dyDescent="0.35">
      <c r="A57" s="195"/>
      <c r="B57" s="196"/>
      <c r="C57" s="196"/>
      <c r="D57" s="197"/>
    </row>
    <row r="58" spans="1:4" ht="15" customHeight="1" x14ac:dyDescent="0.35">
      <c r="A58" s="210" t="s">
        <v>72</v>
      </c>
      <c r="B58" s="211"/>
      <c r="C58" s="6" t="s">
        <v>42</v>
      </c>
      <c r="D58" s="6" t="s">
        <v>30</v>
      </c>
    </row>
    <row r="59" spans="1:4" ht="15" customHeight="1" x14ac:dyDescent="0.35">
      <c r="A59" s="14" t="s">
        <v>60</v>
      </c>
      <c r="B59" s="23" t="s">
        <v>57</v>
      </c>
      <c r="C59" s="16">
        <f>C38</f>
        <v>0</v>
      </c>
      <c r="D59" s="10">
        <f>D38</f>
        <v>0</v>
      </c>
    </row>
    <row r="60" spans="1:4" ht="15" customHeight="1" x14ac:dyDescent="0.35">
      <c r="A60" s="14" t="s">
        <v>61</v>
      </c>
      <c r="B60" s="23" t="s">
        <v>62</v>
      </c>
      <c r="C60" s="16">
        <f>C49</f>
        <v>0.36800000000000005</v>
      </c>
      <c r="D60" s="10">
        <f>D49</f>
        <v>0</v>
      </c>
    </row>
    <row r="61" spans="1:4" ht="15" customHeight="1" x14ac:dyDescent="0.35">
      <c r="A61" s="14" t="s">
        <v>71</v>
      </c>
      <c r="B61" s="23" t="s">
        <v>37</v>
      </c>
      <c r="C61" s="117"/>
      <c r="D61" s="10">
        <f>D56</f>
        <v>0</v>
      </c>
    </row>
    <row r="62" spans="1:4" ht="15" customHeight="1" x14ac:dyDescent="0.35">
      <c r="A62" s="207" t="s">
        <v>47</v>
      </c>
      <c r="B62" s="209"/>
      <c r="C62" s="208"/>
      <c r="D62" s="6">
        <f>SUM(D59:D61)</f>
        <v>0</v>
      </c>
    </row>
    <row r="63" spans="1:4" ht="15" customHeight="1" x14ac:dyDescent="0.35">
      <c r="A63" s="195"/>
      <c r="B63" s="196"/>
      <c r="C63" s="196"/>
      <c r="D63" s="197"/>
    </row>
    <row r="64" spans="1:4" ht="15" customHeight="1" x14ac:dyDescent="0.35">
      <c r="A64" s="192" t="s">
        <v>73</v>
      </c>
      <c r="B64" s="193"/>
      <c r="C64" s="193"/>
      <c r="D64" s="194"/>
    </row>
    <row r="65" spans="1:4" ht="15" customHeight="1" x14ac:dyDescent="0.35">
      <c r="A65" s="195"/>
      <c r="B65" s="196"/>
      <c r="C65" s="196"/>
      <c r="D65" s="197"/>
    </row>
    <row r="66" spans="1:4" ht="15" customHeight="1" x14ac:dyDescent="0.35">
      <c r="A66" s="21">
        <v>3</v>
      </c>
      <c r="B66" s="15" t="s">
        <v>74</v>
      </c>
      <c r="C66" s="6" t="s">
        <v>42</v>
      </c>
      <c r="D66" s="6" t="s">
        <v>30</v>
      </c>
    </row>
    <row r="67" spans="1:4" ht="15" customHeight="1" x14ac:dyDescent="0.35">
      <c r="A67" s="14" t="s">
        <v>31</v>
      </c>
      <c r="B67" s="23" t="s">
        <v>75</v>
      </c>
      <c r="C67" s="16"/>
      <c r="D67" s="10">
        <f>C67*$D$31</f>
        <v>0</v>
      </c>
    </row>
    <row r="68" spans="1:4" ht="15" customHeight="1" x14ac:dyDescent="0.35">
      <c r="A68" s="14" t="s">
        <v>7</v>
      </c>
      <c r="B68" s="23" t="s">
        <v>76</v>
      </c>
      <c r="C68" s="16"/>
      <c r="D68" s="10">
        <f t="shared" ref="D68:D72" si="1">C68*$D$31</f>
        <v>0</v>
      </c>
    </row>
    <row r="69" spans="1:4" ht="15" customHeight="1" x14ac:dyDescent="0.35">
      <c r="A69" s="14" t="s">
        <v>9</v>
      </c>
      <c r="B69" s="23" t="s">
        <v>77</v>
      </c>
      <c r="C69" s="16"/>
      <c r="D69" s="10">
        <f t="shared" si="1"/>
        <v>0</v>
      </c>
    </row>
    <row r="70" spans="1:4" ht="15" customHeight="1" x14ac:dyDescent="0.35">
      <c r="A70" s="14" t="s">
        <v>11</v>
      </c>
      <c r="B70" s="23" t="s">
        <v>78</v>
      </c>
      <c r="C70" s="16"/>
      <c r="D70" s="10">
        <f t="shared" si="1"/>
        <v>0</v>
      </c>
    </row>
    <row r="71" spans="1:4" ht="15" customHeight="1" x14ac:dyDescent="0.35">
      <c r="A71" s="14" t="s">
        <v>14</v>
      </c>
      <c r="B71" s="23" t="s">
        <v>79</v>
      </c>
      <c r="C71" s="16"/>
      <c r="D71" s="10">
        <f t="shared" si="1"/>
        <v>0</v>
      </c>
    </row>
    <row r="72" spans="1:4" ht="15" customHeight="1" x14ac:dyDescent="0.35">
      <c r="A72" s="14" t="s">
        <v>17</v>
      </c>
      <c r="B72" s="23" t="s">
        <v>80</v>
      </c>
      <c r="C72" s="16"/>
      <c r="D72" s="10">
        <f t="shared" si="1"/>
        <v>0</v>
      </c>
    </row>
    <row r="73" spans="1:4" ht="15" customHeight="1" x14ac:dyDescent="0.35">
      <c r="A73" s="207" t="s">
        <v>90</v>
      </c>
      <c r="B73" s="212"/>
      <c r="C73" s="13">
        <f>SUM(C67:C72)</f>
        <v>0</v>
      </c>
      <c r="D73" s="6">
        <f>SUM(D67:D72)</f>
        <v>0</v>
      </c>
    </row>
    <row r="74" spans="1:4" ht="15" customHeight="1" x14ac:dyDescent="0.35">
      <c r="A74" s="195"/>
      <c r="B74" s="196"/>
      <c r="C74" s="196"/>
      <c r="D74" s="197"/>
    </row>
    <row r="75" spans="1:4" ht="15" customHeight="1" x14ac:dyDescent="0.35">
      <c r="A75" s="192" t="s">
        <v>81</v>
      </c>
      <c r="B75" s="193"/>
      <c r="C75" s="193"/>
      <c r="D75" s="194"/>
    </row>
    <row r="76" spans="1:4" ht="15" customHeight="1" x14ac:dyDescent="0.35">
      <c r="A76" s="215"/>
      <c r="B76" s="216"/>
      <c r="C76" s="216"/>
      <c r="D76" s="217"/>
    </row>
    <row r="77" spans="1:4" ht="15" customHeight="1" x14ac:dyDescent="0.35">
      <c r="A77" s="6" t="s">
        <v>41</v>
      </c>
      <c r="B77" s="15" t="s">
        <v>82</v>
      </c>
      <c r="C77" s="13" t="s">
        <v>42</v>
      </c>
      <c r="D77" s="6" t="s">
        <v>30</v>
      </c>
    </row>
    <row r="78" spans="1:4" ht="15" customHeight="1" x14ac:dyDescent="0.35">
      <c r="A78" s="14" t="s">
        <v>31</v>
      </c>
      <c r="B78" s="23" t="s">
        <v>1127</v>
      </c>
      <c r="C78" s="115"/>
      <c r="D78" s="10"/>
    </row>
    <row r="79" spans="1:4" ht="15" customHeight="1" x14ac:dyDescent="0.35">
      <c r="A79" s="14" t="s">
        <v>7</v>
      </c>
      <c r="B79" s="23" t="s">
        <v>82</v>
      </c>
      <c r="C79" s="115"/>
      <c r="D79" s="10"/>
    </row>
    <row r="80" spans="1:4" ht="15" customHeight="1" x14ac:dyDescent="0.35">
      <c r="A80" s="14" t="s">
        <v>9</v>
      </c>
      <c r="B80" s="23" t="s">
        <v>83</v>
      </c>
      <c r="C80" s="115"/>
      <c r="D80" s="10"/>
    </row>
    <row r="81" spans="1:4" ht="15" customHeight="1" x14ac:dyDescent="0.35">
      <c r="A81" s="14" t="s">
        <v>11</v>
      </c>
      <c r="B81" s="23" t="s">
        <v>50</v>
      </c>
      <c r="C81" s="115"/>
      <c r="D81" s="10"/>
    </row>
    <row r="82" spans="1:4" ht="15" customHeight="1" x14ac:dyDescent="0.35">
      <c r="A82" s="14" t="s">
        <v>14</v>
      </c>
      <c r="B82" s="23" t="s">
        <v>49</v>
      </c>
      <c r="C82" s="115"/>
      <c r="D82" s="10"/>
    </row>
    <row r="83" spans="1:4" ht="15" customHeight="1" x14ac:dyDescent="0.35">
      <c r="A83" s="14" t="s">
        <v>17</v>
      </c>
      <c r="B83" s="23" t="s">
        <v>1128</v>
      </c>
      <c r="C83" s="115"/>
      <c r="D83" s="10"/>
    </row>
    <row r="84" spans="1:4" ht="15" customHeight="1" x14ac:dyDescent="0.35">
      <c r="A84" s="207" t="s">
        <v>47</v>
      </c>
      <c r="B84" s="208"/>
      <c r="C84" s="13">
        <f>SUM(C78:C83)</f>
        <v>0</v>
      </c>
      <c r="D84" s="6">
        <f>SUM(D78:D83)</f>
        <v>0</v>
      </c>
    </row>
    <row r="85" spans="1:4" ht="15" customHeight="1" x14ac:dyDescent="0.35">
      <c r="A85" s="195"/>
      <c r="B85" s="196"/>
      <c r="C85" s="196"/>
      <c r="D85" s="197"/>
    </row>
    <row r="86" spans="1:4" ht="15" customHeight="1" x14ac:dyDescent="0.35">
      <c r="A86" s="7" t="s">
        <v>48</v>
      </c>
      <c r="B86" s="7" t="s">
        <v>84</v>
      </c>
      <c r="C86" s="13" t="s">
        <v>42</v>
      </c>
      <c r="D86" s="6" t="s">
        <v>30</v>
      </c>
    </row>
    <row r="87" spans="1:4" ht="15" customHeight="1" x14ac:dyDescent="0.35">
      <c r="A87" s="10" t="s">
        <v>31</v>
      </c>
      <c r="B87" s="11" t="s">
        <v>85</v>
      </c>
      <c r="C87" s="114"/>
      <c r="D87" s="10">
        <f>C87*D31</f>
        <v>0</v>
      </c>
    </row>
    <row r="88" spans="1:4" ht="15" customHeight="1" x14ac:dyDescent="0.35">
      <c r="A88" s="10" t="s">
        <v>7</v>
      </c>
      <c r="B88" s="25" t="s">
        <v>86</v>
      </c>
      <c r="C88" s="12"/>
      <c r="D88" s="10">
        <f>C88*D31</f>
        <v>0</v>
      </c>
    </row>
    <row r="89" spans="1:4" ht="15" customHeight="1" x14ac:dyDescent="0.35">
      <c r="A89" s="207" t="s">
        <v>47</v>
      </c>
      <c r="B89" s="208"/>
      <c r="C89" s="27">
        <f>SUM(C87:C88)</f>
        <v>0</v>
      </c>
      <c r="D89" s="26">
        <f>SUM(D87:D88)</f>
        <v>0</v>
      </c>
    </row>
    <row r="90" spans="1:4" ht="15" customHeight="1" x14ac:dyDescent="0.35">
      <c r="A90" s="195"/>
      <c r="B90" s="196"/>
      <c r="C90" s="196"/>
      <c r="D90" s="197"/>
    </row>
    <row r="91" spans="1:4" ht="15" customHeight="1" x14ac:dyDescent="0.35">
      <c r="A91" s="207" t="s">
        <v>87</v>
      </c>
      <c r="B91" s="208"/>
      <c r="C91" s="6" t="s">
        <v>42</v>
      </c>
      <c r="D91" s="6" t="s">
        <v>30</v>
      </c>
    </row>
    <row r="92" spans="1:4" ht="15" customHeight="1" x14ac:dyDescent="0.35">
      <c r="A92" s="10" t="s">
        <v>41</v>
      </c>
      <c r="B92" s="11" t="s">
        <v>82</v>
      </c>
      <c r="C92" s="12">
        <f>C84</f>
        <v>0</v>
      </c>
      <c r="D92" s="10">
        <f>D84</f>
        <v>0</v>
      </c>
    </row>
    <row r="93" spans="1:4" ht="15" customHeight="1" x14ac:dyDescent="0.35">
      <c r="A93" s="10" t="s">
        <v>48</v>
      </c>
      <c r="B93" s="11" t="s">
        <v>84</v>
      </c>
      <c r="C93" s="12">
        <f>C89</f>
        <v>0</v>
      </c>
      <c r="D93" s="10">
        <f>D89</f>
        <v>0</v>
      </c>
    </row>
    <row r="94" spans="1:4" ht="15" customHeight="1" x14ac:dyDescent="0.35">
      <c r="A94" s="207" t="s">
        <v>89</v>
      </c>
      <c r="B94" s="208"/>
      <c r="C94" s="24">
        <f>SUM(C92:C93)</f>
        <v>0</v>
      </c>
      <c r="D94" s="6">
        <f>SUM(D92:D93)</f>
        <v>0</v>
      </c>
    </row>
    <row r="95" spans="1:4" ht="15" customHeight="1" x14ac:dyDescent="0.35">
      <c r="A95" s="195"/>
      <c r="B95" s="196"/>
      <c r="C95" s="196"/>
      <c r="D95" s="197"/>
    </row>
    <row r="96" spans="1:4" ht="15" customHeight="1" x14ac:dyDescent="0.35">
      <c r="A96" s="192" t="s">
        <v>88</v>
      </c>
      <c r="B96" s="193"/>
      <c r="C96" s="193"/>
      <c r="D96" s="194"/>
    </row>
    <row r="97" spans="1:4" ht="15" customHeight="1" x14ac:dyDescent="0.35">
      <c r="A97" s="215"/>
      <c r="B97" s="216"/>
      <c r="C97" s="216"/>
      <c r="D97" s="217"/>
    </row>
    <row r="98" spans="1:4" ht="15" customHeight="1" x14ac:dyDescent="0.35">
      <c r="A98" s="21">
        <v>5</v>
      </c>
      <c r="B98" s="207" t="s">
        <v>39</v>
      </c>
      <c r="C98" s="208"/>
      <c r="D98" s="6" t="s">
        <v>30</v>
      </c>
    </row>
    <row r="99" spans="1:4" ht="15" customHeight="1" x14ac:dyDescent="0.35">
      <c r="A99" s="14" t="s">
        <v>31</v>
      </c>
      <c r="B99" s="218" t="s">
        <v>1129</v>
      </c>
      <c r="C99" s="219"/>
      <c r="D99" s="118"/>
    </row>
    <row r="100" spans="1:4" ht="15" customHeight="1" x14ac:dyDescent="0.35">
      <c r="A100" s="14" t="s">
        <v>7</v>
      </c>
      <c r="B100" s="218" t="s">
        <v>1130</v>
      </c>
      <c r="C100" s="219"/>
      <c r="D100" s="118"/>
    </row>
    <row r="101" spans="1:4" ht="15" customHeight="1" x14ac:dyDescent="0.35">
      <c r="A101" s="119" t="s">
        <v>9</v>
      </c>
      <c r="B101" s="213" t="s">
        <v>1131</v>
      </c>
      <c r="C101" s="214"/>
      <c r="D101" s="120"/>
    </row>
    <row r="102" spans="1:4" ht="15" customHeight="1" x14ac:dyDescent="0.35">
      <c r="A102" s="14" t="s">
        <v>11</v>
      </c>
      <c r="B102" s="218" t="s">
        <v>1132</v>
      </c>
      <c r="C102" s="219"/>
      <c r="D102" s="118"/>
    </row>
    <row r="103" spans="1:4" ht="15" customHeight="1" x14ac:dyDescent="0.35">
      <c r="A103" s="207" t="s">
        <v>40</v>
      </c>
      <c r="B103" s="209"/>
      <c r="C103" s="208"/>
      <c r="D103" s="6">
        <f>SUM(D99:D102)</f>
        <v>0</v>
      </c>
    </row>
    <row r="104" spans="1:4" ht="15" customHeight="1" x14ac:dyDescent="0.35">
      <c r="A104" s="195"/>
      <c r="B104" s="196"/>
      <c r="C104" s="196"/>
      <c r="D104" s="197"/>
    </row>
    <row r="105" spans="1:4" ht="15" customHeight="1" x14ac:dyDescent="0.35">
      <c r="A105" s="192" t="s">
        <v>1133</v>
      </c>
      <c r="B105" s="193"/>
      <c r="C105" s="193"/>
      <c r="D105" s="194">
        <f>D31+D62+D73+D94+D103</f>
        <v>0</v>
      </c>
    </row>
    <row r="106" spans="1:4" x14ac:dyDescent="0.35">
      <c r="A106" s="119" t="s">
        <v>31</v>
      </c>
      <c r="B106" s="124" t="s">
        <v>1134</v>
      </c>
      <c r="C106" s="123">
        <v>0</v>
      </c>
      <c r="D106" s="122">
        <f>(D31+D62+D73+D94+D103)*C106</f>
        <v>0</v>
      </c>
    </row>
    <row r="107" spans="1:4" x14ac:dyDescent="0.35">
      <c r="A107" s="119" t="s">
        <v>7</v>
      </c>
      <c r="B107" s="124" t="s">
        <v>1135</v>
      </c>
      <c r="C107" s="123">
        <v>0</v>
      </c>
      <c r="D107" s="122">
        <f>(D31+D62+D73+D94+D103+D106)*C107</f>
        <v>0</v>
      </c>
    </row>
    <row r="108" spans="1:4" x14ac:dyDescent="0.35">
      <c r="A108" s="119" t="s">
        <v>9</v>
      </c>
      <c r="B108" s="124" t="s">
        <v>1136</v>
      </c>
      <c r="C108" s="123">
        <v>0</v>
      </c>
      <c r="D108" s="122"/>
    </row>
    <row r="109" spans="1:4" x14ac:dyDescent="0.35">
      <c r="A109" s="121"/>
      <c r="B109" s="124" t="s">
        <v>1137</v>
      </c>
      <c r="C109" s="123">
        <v>0</v>
      </c>
      <c r="D109" s="122"/>
    </row>
    <row r="110" spans="1:4" x14ac:dyDescent="0.35">
      <c r="A110" s="121"/>
      <c r="B110" s="124" t="s">
        <v>1138</v>
      </c>
      <c r="C110" s="123">
        <v>0</v>
      </c>
      <c r="D110" s="122"/>
    </row>
    <row r="111" spans="1:4" x14ac:dyDescent="0.35">
      <c r="A111" s="121"/>
      <c r="B111" s="124" t="s">
        <v>1139</v>
      </c>
      <c r="C111" s="123">
        <v>0</v>
      </c>
      <c r="D111" s="122"/>
    </row>
    <row r="112" spans="1:4" x14ac:dyDescent="0.35">
      <c r="A112" s="195"/>
      <c r="B112" s="196"/>
      <c r="C112" s="196"/>
      <c r="D112" s="197"/>
    </row>
    <row r="113" spans="1:4" x14ac:dyDescent="0.35">
      <c r="A113" s="198" t="s">
        <v>92</v>
      </c>
      <c r="B113" s="199"/>
      <c r="C113" s="200"/>
      <c r="D113" s="92">
        <f>SUM(D106:D108)</f>
        <v>0</v>
      </c>
    </row>
    <row r="114" spans="1:4" x14ac:dyDescent="0.35">
      <c r="A114" s="190" t="s">
        <v>51</v>
      </c>
      <c r="B114" s="224"/>
      <c r="C114" s="224"/>
      <c r="D114" s="191"/>
    </row>
    <row r="115" spans="1:4" x14ac:dyDescent="0.35">
      <c r="A115" s="20" t="s">
        <v>31</v>
      </c>
      <c r="B115" s="190" t="s">
        <v>52</v>
      </c>
      <c r="C115" s="191"/>
      <c r="D115" s="28">
        <f>D31</f>
        <v>0</v>
      </c>
    </row>
    <row r="116" spans="1:4" x14ac:dyDescent="0.35">
      <c r="A116" s="20" t="s">
        <v>7</v>
      </c>
      <c r="B116" s="190" t="s">
        <v>93</v>
      </c>
      <c r="C116" s="191"/>
      <c r="D116" s="28">
        <f>D62</f>
        <v>0</v>
      </c>
    </row>
    <row r="117" spans="1:4" x14ac:dyDescent="0.35">
      <c r="A117" s="20" t="s">
        <v>9</v>
      </c>
      <c r="B117" s="190" t="s">
        <v>94</v>
      </c>
      <c r="C117" s="191"/>
      <c r="D117" s="28">
        <f>D73</f>
        <v>0</v>
      </c>
    </row>
    <row r="118" spans="1:4" x14ac:dyDescent="0.35">
      <c r="A118" s="20" t="s">
        <v>11</v>
      </c>
      <c r="B118" s="190" t="s">
        <v>95</v>
      </c>
      <c r="C118" s="191"/>
      <c r="D118" s="28">
        <f>D94</f>
        <v>0</v>
      </c>
    </row>
    <row r="119" spans="1:4" x14ac:dyDescent="0.35">
      <c r="A119" s="20" t="s">
        <v>14</v>
      </c>
      <c r="B119" s="190" t="s">
        <v>96</v>
      </c>
      <c r="C119" s="191"/>
      <c r="D119" s="28">
        <f>D103</f>
        <v>0</v>
      </c>
    </row>
    <row r="120" spans="1:4" x14ac:dyDescent="0.35">
      <c r="A120" s="221" t="s">
        <v>97</v>
      </c>
      <c r="B120" s="222"/>
      <c r="C120" s="223"/>
      <c r="D120" s="28">
        <f>SUM(D115:D119)</f>
        <v>0</v>
      </c>
    </row>
    <row r="121" spans="1:4" x14ac:dyDescent="0.35">
      <c r="A121" s="125" t="s">
        <v>17</v>
      </c>
      <c r="B121" s="225" t="s">
        <v>1140</v>
      </c>
      <c r="C121" s="226"/>
      <c r="D121" s="126">
        <f>D113</f>
        <v>0</v>
      </c>
    </row>
    <row r="122" spans="1:4" x14ac:dyDescent="0.35">
      <c r="A122" s="220" t="s">
        <v>1141</v>
      </c>
      <c r="B122" s="220"/>
      <c r="C122" s="220"/>
      <c r="D122" s="127">
        <f>SUM(D121+D119)</f>
        <v>0</v>
      </c>
    </row>
    <row r="126" spans="1:4" ht="15" customHeight="1" x14ac:dyDescent="0.35"/>
  </sheetData>
  <mergeCells count="76">
    <mergeCell ref="B98:C98"/>
    <mergeCell ref="B99:C99"/>
    <mergeCell ref="B100:C100"/>
    <mergeCell ref="B102:C102"/>
    <mergeCell ref="A103:C103"/>
    <mergeCell ref="B101:C101"/>
    <mergeCell ref="A1:D1"/>
    <mergeCell ref="A2:D2"/>
    <mergeCell ref="A3:B3"/>
    <mergeCell ref="C3:D3"/>
    <mergeCell ref="A4:B4"/>
    <mergeCell ref="C4:D4"/>
    <mergeCell ref="C13:D13"/>
    <mergeCell ref="A14:D14"/>
    <mergeCell ref="A5:D5"/>
    <mergeCell ref="A6:D6"/>
    <mergeCell ref="C7:D7"/>
    <mergeCell ref="C8:D8"/>
    <mergeCell ref="C9:D9"/>
    <mergeCell ref="C10:D10"/>
    <mergeCell ref="C11:D11"/>
    <mergeCell ref="C12:D12"/>
    <mergeCell ref="A15:D15"/>
    <mergeCell ref="A16:D16"/>
    <mergeCell ref="C17:D17"/>
    <mergeCell ref="C18:D18"/>
    <mergeCell ref="C19:D19"/>
    <mergeCell ref="A20:D20"/>
    <mergeCell ref="B21:C21"/>
    <mergeCell ref="B27:C27"/>
    <mergeCell ref="A31:C31"/>
    <mergeCell ref="A32:D32"/>
    <mergeCell ref="B22:C22"/>
    <mergeCell ref="B23:C23"/>
    <mergeCell ref="A24:D24"/>
    <mergeCell ref="A25:D25"/>
    <mergeCell ref="A26:D26"/>
    <mergeCell ref="A33:D33"/>
    <mergeCell ref="A34:D34"/>
    <mergeCell ref="A57:D57"/>
    <mergeCell ref="A58:B58"/>
    <mergeCell ref="A62:C62"/>
    <mergeCell ref="A38:B38"/>
    <mergeCell ref="A39:D39"/>
    <mergeCell ref="A49:B49"/>
    <mergeCell ref="A50:D50"/>
    <mergeCell ref="A56:C56"/>
    <mergeCell ref="A63:D63"/>
    <mergeCell ref="A64:D64"/>
    <mergeCell ref="A65:D65"/>
    <mergeCell ref="A85:D85"/>
    <mergeCell ref="A89:B89"/>
    <mergeCell ref="A97:D97"/>
    <mergeCell ref="A73:B73"/>
    <mergeCell ref="A74:D74"/>
    <mergeCell ref="A75:D75"/>
    <mergeCell ref="A76:D76"/>
    <mergeCell ref="A84:B84"/>
    <mergeCell ref="A90:D90"/>
    <mergeCell ref="A91:B91"/>
    <mergeCell ref="A94:B94"/>
    <mergeCell ref="A95:D95"/>
    <mergeCell ref="A96:D96"/>
    <mergeCell ref="A104:D104"/>
    <mergeCell ref="A105:D105"/>
    <mergeCell ref="A112:D112"/>
    <mergeCell ref="A113:C113"/>
    <mergeCell ref="A114:D114"/>
    <mergeCell ref="A120:C120"/>
    <mergeCell ref="B121:C121"/>
    <mergeCell ref="A122:C122"/>
    <mergeCell ref="B115:C115"/>
    <mergeCell ref="B116:C116"/>
    <mergeCell ref="B117:C117"/>
    <mergeCell ref="B118:C118"/>
    <mergeCell ref="B119:C119"/>
  </mergeCells>
  <pageMargins left="0.511811024" right="0.511811024" top="0.78740157499999996" bottom="0.78740157499999996" header="0.31496062000000002" footer="0.31496062000000002"/>
  <pageSetup paperSize="9" scale="8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22"/>
  <sheetViews>
    <sheetView topLeftCell="A7" workbookViewId="0">
      <selection activeCell="C29" sqref="C29"/>
    </sheetView>
  </sheetViews>
  <sheetFormatPr defaultRowHeight="14.5" x14ac:dyDescent="0.35"/>
  <cols>
    <col min="1" max="1" width="4.7265625" customWidth="1"/>
    <col min="2" max="2" width="58" customWidth="1"/>
    <col min="3" max="3" width="20.54296875" customWidth="1"/>
    <col min="4" max="4" width="14.81640625" customWidth="1"/>
  </cols>
  <sheetData>
    <row r="1" spans="1:4" x14ac:dyDescent="0.35">
      <c r="A1" s="177"/>
      <c r="B1" s="177"/>
      <c r="C1" s="177"/>
      <c r="D1" s="177"/>
    </row>
    <row r="2" spans="1:4" x14ac:dyDescent="0.35">
      <c r="A2" s="178" t="s">
        <v>0</v>
      </c>
      <c r="B2" s="178"/>
      <c r="C2" s="178"/>
      <c r="D2" s="178"/>
    </row>
    <row r="3" spans="1:4" x14ac:dyDescent="0.35">
      <c r="A3" s="179" t="s">
        <v>1</v>
      </c>
      <c r="B3" s="179"/>
      <c r="C3" s="180" t="s">
        <v>1124</v>
      </c>
      <c r="D3" s="181"/>
    </row>
    <row r="4" spans="1:4" x14ac:dyDescent="0.35">
      <c r="A4" s="179" t="s">
        <v>2</v>
      </c>
      <c r="B4" s="179"/>
      <c r="C4" s="180" t="s">
        <v>1125</v>
      </c>
      <c r="D4" s="181"/>
    </row>
    <row r="5" spans="1:4" x14ac:dyDescent="0.35">
      <c r="A5" s="172"/>
      <c r="B5" s="172"/>
      <c r="C5" s="172"/>
      <c r="D5" s="172"/>
    </row>
    <row r="6" spans="1:4" x14ac:dyDescent="0.35">
      <c r="A6" s="172" t="s">
        <v>3</v>
      </c>
      <c r="B6" s="172"/>
      <c r="C6" s="172"/>
      <c r="D6" s="172"/>
    </row>
    <row r="7" spans="1:4" x14ac:dyDescent="0.35">
      <c r="A7" s="20" t="s">
        <v>5</v>
      </c>
      <c r="B7" s="19" t="s">
        <v>6</v>
      </c>
      <c r="C7" s="173"/>
      <c r="D7" s="174"/>
    </row>
    <row r="8" spans="1:4" x14ac:dyDescent="0.35">
      <c r="A8" s="20" t="s">
        <v>7</v>
      </c>
      <c r="B8" s="19" t="s">
        <v>8</v>
      </c>
      <c r="C8" s="172" t="s">
        <v>219</v>
      </c>
      <c r="D8" s="172"/>
    </row>
    <row r="9" spans="1:4" x14ac:dyDescent="0.35">
      <c r="A9" s="18" t="s">
        <v>9</v>
      </c>
      <c r="B9" s="2" t="s">
        <v>10</v>
      </c>
      <c r="C9" s="175"/>
      <c r="D9" s="176"/>
    </row>
    <row r="10" spans="1:4" x14ac:dyDescent="0.35">
      <c r="A10" s="20" t="s">
        <v>11</v>
      </c>
      <c r="B10" s="19" t="s">
        <v>12</v>
      </c>
      <c r="C10" s="170" t="s">
        <v>13</v>
      </c>
      <c r="D10" s="171"/>
    </row>
    <row r="11" spans="1:4" x14ac:dyDescent="0.35">
      <c r="A11" s="20" t="s">
        <v>14</v>
      </c>
      <c r="B11" s="19" t="s">
        <v>15</v>
      </c>
      <c r="C11" s="170" t="s">
        <v>16</v>
      </c>
      <c r="D11" s="171"/>
    </row>
    <row r="12" spans="1:4" x14ac:dyDescent="0.35">
      <c r="A12" s="20" t="s">
        <v>17</v>
      </c>
      <c r="B12" s="19" t="s">
        <v>18</v>
      </c>
      <c r="C12" s="182">
        <v>1</v>
      </c>
      <c r="D12" s="183"/>
    </row>
    <row r="13" spans="1:4" x14ac:dyDescent="0.35">
      <c r="A13" s="20" t="s">
        <v>19</v>
      </c>
      <c r="B13" s="19" t="s">
        <v>20</v>
      </c>
      <c r="C13" s="170">
        <v>12</v>
      </c>
      <c r="D13" s="171"/>
    </row>
    <row r="14" spans="1:4" x14ac:dyDescent="0.35">
      <c r="A14" s="184" t="s">
        <v>98</v>
      </c>
      <c r="B14" s="185"/>
      <c r="C14" s="185"/>
      <c r="D14" s="185"/>
    </row>
    <row r="15" spans="1:4" x14ac:dyDescent="0.35">
      <c r="A15" s="186" t="s">
        <v>21</v>
      </c>
      <c r="B15" s="187"/>
      <c r="C15" s="187"/>
      <c r="D15" s="188"/>
    </row>
    <row r="16" spans="1:4" ht="15" customHeight="1" x14ac:dyDescent="0.35">
      <c r="A16" s="189" t="s">
        <v>22</v>
      </c>
      <c r="B16" s="189"/>
      <c r="C16" s="189"/>
      <c r="D16" s="189"/>
    </row>
    <row r="17" spans="1:4" x14ac:dyDescent="0.35">
      <c r="A17" s="20">
        <v>1</v>
      </c>
      <c r="B17" s="19" t="s">
        <v>23</v>
      </c>
      <c r="C17" s="170" t="s">
        <v>24</v>
      </c>
      <c r="D17" s="171" t="s">
        <v>24</v>
      </c>
    </row>
    <row r="18" spans="1:4" x14ac:dyDescent="0.35">
      <c r="A18" s="20"/>
      <c r="B18" s="29"/>
      <c r="C18" s="170"/>
      <c r="D18" s="171"/>
    </row>
    <row r="19" spans="1:4" x14ac:dyDescent="0.35">
      <c r="A19" s="20">
        <v>2</v>
      </c>
      <c r="B19" s="5" t="s">
        <v>54</v>
      </c>
      <c r="C19" s="182"/>
      <c r="D19" s="183"/>
    </row>
    <row r="20" spans="1:4" x14ac:dyDescent="0.35">
      <c r="A20" s="189" t="s">
        <v>25</v>
      </c>
      <c r="B20" s="189"/>
      <c r="C20" s="189"/>
      <c r="D20" s="189"/>
    </row>
    <row r="21" spans="1:4" x14ac:dyDescent="0.35">
      <c r="A21" s="20">
        <v>3</v>
      </c>
      <c r="B21" s="190" t="s">
        <v>53</v>
      </c>
      <c r="C21" s="191"/>
      <c r="D21" s="110"/>
    </row>
    <row r="22" spans="1:4" x14ac:dyDescent="0.35">
      <c r="A22" s="20"/>
      <c r="B22" s="190" t="s">
        <v>26</v>
      </c>
      <c r="C22" s="191"/>
      <c r="D22" s="111"/>
    </row>
    <row r="23" spans="1:4" x14ac:dyDescent="0.35">
      <c r="A23" s="20">
        <v>5</v>
      </c>
      <c r="B23" s="190" t="s">
        <v>27</v>
      </c>
      <c r="C23" s="191"/>
      <c r="D23" s="112"/>
    </row>
    <row r="24" spans="1:4" x14ac:dyDescent="0.35">
      <c r="A24" s="170"/>
      <c r="B24" s="202"/>
      <c r="C24" s="202"/>
      <c r="D24" s="171"/>
    </row>
    <row r="25" spans="1:4" x14ac:dyDescent="0.35">
      <c r="A25" s="203" t="s">
        <v>28</v>
      </c>
      <c r="B25" s="203"/>
      <c r="C25" s="203"/>
      <c r="D25" s="203"/>
    </row>
    <row r="26" spans="1:4" x14ac:dyDescent="0.35">
      <c r="A26" s="204"/>
      <c r="B26" s="205"/>
      <c r="C26" s="205"/>
      <c r="D26" s="206"/>
    </row>
    <row r="27" spans="1:4" x14ac:dyDescent="0.35">
      <c r="A27" s="21">
        <v>1</v>
      </c>
      <c r="B27" s="198" t="s">
        <v>29</v>
      </c>
      <c r="C27" s="200"/>
      <c r="D27" s="21" t="s">
        <v>30</v>
      </c>
    </row>
    <row r="28" spans="1:4" x14ac:dyDescent="0.35">
      <c r="A28" s="20" t="s">
        <v>31</v>
      </c>
      <c r="B28" s="19" t="s">
        <v>32</v>
      </c>
      <c r="C28" s="30">
        <v>220</v>
      </c>
      <c r="D28" s="113">
        <f>D21/220*C28</f>
        <v>0</v>
      </c>
    </row>
    <row r="29" spans="1:4" x14ac:dyDescent="0.35">
      <c r="A29" s="20" t="s">
        <v>7</v>
      </c>
      <c r="B29" s="19" t="s">
        <v>33</v>
      </c>
      <c r="C29" s="3">
        <v>0.3</v>
      </c>
      <c r="D29" s="63">
        <f>C29*D28</f>
        <v>0</v>
      </c>
    </row>
    <row r="30" spans="1:4" x14ac:dyDescent="0.35">
      <c r="A30" s="20" t="s">
        <v>9</v>
      </c>
      <c r="B30" s="19" t="s">
        <v>35</v>
      </c>
      <c r="C30" s="3">
        <v>0</v>
      </c>
      <c r="D30" s="4">
        <f>C30*724</f>
        <v>0</v>
      </c>
    </row>
    <row r="31" spans="1:4" x14ac:dyDescent="0.35">
      <c r="A31" s="198" t="s">
        <v>36</v>
      </c>
      <c r="B31" s="199"/>
      <c r="C31" s="200"/>
      <c r="D31" s="64">
        <f>SUM(D28:D30)</f>
        <v>0</v>
      </c>
    </row>
    <row r="32" spans="1:4" x14ac:dyDescent="0.35">
      <c r="A32" s="201"/>
      <c r="B32" s="201"/>
      <c r="C32" s="201"/>
      <c r="D32" s="201"/>
    </row>
    <row r="33" spans="1:4" x14ac:dyDescent="0.35">
      <c r="A33" s="192" t="s">
        <v>55</v>
      </c>
      <c r="B33" s="193"/>
      <c r="C33" s="193"/>
      <c r="D33" s="194"/>
    </row>
    <row r="34" spans="1:4" x14ac:dyDescent="0.35">
      <c r="A34" s="195"/>
      <c r="B34" s="196"/>
      <c r="C34" s="196"/>
      <c r="D34" s="197"/>
    </row>
    <row r="35" spans="1:4" x14ac:dyDescent="0.35">
      <c r="A35" s="8" t="s">
        <v>56</v>
      </c>
      <c r="B35" s="9" t="s">
        <v>57</v>
      </c>
      <c r="C35" s="8" t="s">
        <v>42</v>
      </c>
      <c r="D35" s="8" t="s">
        <v>30</v>
      </c>
    </row>
    <row r="36" spans="1:4" x14ac:dyDescent="0.35">
      <c r="A36" s="10" t="s">
        <v>31</v>
      </c>
      <c r="B36" s="11" t="s">
        <v>58</v>
      </c>
      <c r="C36" s="114">
        <v>8.3333000000000004E-2</v>
      </c>
      <c r="D36" s="10">
        <f>C36*D31</f>
        <v>0</v>
      </c>
    </row>
    <row r="37" spans="1:4" x14ac:dyDescent="0.35">
      <c r="A37" s="10" t="s">
        <v>7</v>
      </c>
      <c r="B37" s="11" t="s">
        <v>59</v>
      </c>
      <c r="C37" s="114">
        <v>0.111111</v>
      </c>
      <c r="D37" s="10">
        <f>C37*D31</f>
        <v>0</v>
      </c>
    </row>
    <row r="38" spans="1:4" x14ac:dyDescent="0.35">
      <c r="A38" s="207" t="s">
        <v>47</v>
      </c>
      <c r="B38" s="208"/>
      <c r="C38" s="13"/>
      <c r="D38" s="6">
        <f>SUM(D36:D37)</f>
        <v>0</v>
      </c>
    </row>
    <row r="39" spans="1:4" x14ac:dyDescent="0.35">
      <c r="A39" s="195"/>
      <c r="B39" s="196"/>
      <c r="C39" s="196"/>
      <c r="D39" s="197"/>
    </row>
    <row r="40" spans="1:4" x14ac:dyDescent="0.35">
      <c r="A40" s="6" t="s">
        <v>61</v>
      </c>
      <c r="B40" s="15" t="s">
        <v>62</v>
      </c>
      <c r="C40" s="6" t="s">
        <v>42</v>
      </c>
      <c r="D40" s="6" t="s">
        <v>30</v>
      </c>
    </row>
    <row r="41" spans="1:4" x14ac:dyDescent="0.35">
      <c r="A41" s="14" t="s">
        <v>31</v>
      </c>
      <c r="B41" s="23" t="s">
        <v>43</v>
      </c>
      <c r="C41" s="115">
        <v>0.2</v>
      </c>
      <c r="D41" s="10">
        <f>C41*($D$31+$D$38)</f>
        <v>0</v>
      </c>
    </row>
    <row r="42" spans="1:4" x14ac:dyDescent="0.35">
      <c r="A42" s="14" t="s">
        <v>7</v>
      </c>
      <c r="B42" s="23" t="s">
        <v>63</v>
      </c>
      <c r="C42" s="115">
        <v>2.5000000000000001E-2</v>
      </c>
      <c r="D42" s="10">
        <f t="shared" ref="D42:D48" si="0">C42*($D$31+$D$38)</f>
        <v>0</v>
      </c>
    </row>
    <row r="43" spans="1:4" x14ac:dyDescent="0.35">
      <c r="A43" s="14" t="s">
        <v>9</v>
      </c>
      <c r="B43" s="23" t="s">
        <v>64</v>
      </c>
      <c r="C43" s="115">
        <v>0.03</v>
      </c>
      <c r="D43" s="10">
        <f t="shared" si="0"/>
        <v>0</v>
      </c>
    </row>
    <row r="44" spans="1:4" x14ac:dyDescent="0.35">
      <c r="A44" s="14" t="s">
        <v>11</v>
      </c>
      <c r="B44" s="23" t="s">
        <v>65</v>
      </c>
      <c r="C44" s="115">
        <v>1.4999999999999999E-2</v>
      </c>
      <c r="D44" s="10">
        <f t="shared" si="0"/>
        <v>0</v>
      </c>
    </row>
    <row r="45" spans="1:4" x14ac:dyDescent="0.35">
      <c r="A45" s="14" t="s">
        <v>14</v>
      </c>
      <c r="B45" s="23" t="s">
        <v>66</v>
      </c>
      <c r="C45" s="115">
        <v>0.01</v>
      </c>
      <c r="D45" s="10">
        <f t="shared" si="0"/>
        <v>0</v>
      </c>
    </row>
    <row r="46" spans="1:4" x14ac:dyDescent="0.35">
      <c r="A46" s="14" t="s">
        <v>17</v>
      </c>
      <c r="B46" s="23" t="s">
        <v>46</v>
      </c>
      <c r="C46" s="115">
        <v>6.0000000000000001E-3</v>
      </c>
      <c r="D46" s="10">
        <f t="shared" si="0"/>
        <v>0</v>
      </c>
    </row>
    <row r="47" spans="1:4" x14ac:dyDescent="0.35">
      <c r="A47" s="14" t="s">
        <v>19</v>
      </c>
      <c r="B47" s="23" t="s">
        <v>44</v>
      </c>
      <c r="C47" s="115">
        <v>2E-3</v>
      </c>
      <c r="D47" s="10">
        <f t="shared" si="0"/>
        <v>0</v>
      </c>
    </row>
    <row r="48" spans="1:4" x14ac:dyDescent="0.35">
      <c r="A48" s="14" t="s">
        <v>34</v>
      </c>
      <c r="B48" s="23" t="s">
        <v>45</v>
      </c>
      <c r="C48" s="115">
        <v>0.08</v>
      </c>
      <c r="D48" s="10">
        <f t="shared" si="0"/>
        <v>0</v>
      </c>
    </row>
    <row r="49" spans="1:4" x14ac:dyDescent="0.35">
      <c r="A49" s="207" t="s">
        <v>47</v>
      </c>
      <c r="B49" s="208"/>
      <c r="C49" s="17">
        <f>SUM(C41:C48)</f>
        <v>0.36800000000000005</v>
      </c>
      <c r="D49" s="6">
        <f>SUM(D41:D48)</f>
        <v>0</v>
      </c>
    </row>
    <row r="50" spans="1:4" x14ac:dyDescent="0.35">
      <c r="A50" s="195"/>
      <c r="B50" s="196"/>
      <c r="C50" s="196"/>
      <c r="D50" s="197"/>
    </row>
    <row r="51" spans="1:4" x14ac:dyDescent="0.35">
      <c r="A51" s="6" t="s">
        <v>67</v>
      </c>
      <c r="B51" s="15" t="s">
        <v>37</v>
      </c>
      <c r="C51" s="6" t="s">
        <v>38</v>
      </c>
      <c r="D51" s="6" t="s">
        <v>30</v>
      </c>
    </row>
    <row r="52" spans="1:4" x14ac:dyDescent="0.35">
      <c r="A52" s="14" t="s">
        <v>31</v>
      </c>
      <c r="B52" s="23" t="s">
        <v>68</v>
      </c>
      <c r="C52" s="116"/>
      <c r="D52" s="31">
        <f>C52*44</f>
        <v>0</v>
      </c>
    </row>
    <row r="53" spans="1:4" x14ac:dyDescent="0.35">
      <c r="A53" s="14" t="s">
        <v>7</v>
      </c>
      <c r="B53" s="23" t="s">
        <v>69</v>
      </c>
      <c r="C53" s="116"/>
      <c r="D53" s="31">
        <f>C53*22</f>
        <v>0</v>
      </c>
    </row>
    <row r="54" spans="1:4" x14ac:dyDescent="0.35">
      <c r="A54" s="14" t="s">
        <v>9</v>
      </c>
      <c r="B54" s="23" t="s">
        <v>1126</v>
      </c>
      <c r="C54" s="116"/>
      <c r="D54" s="22">
        <f>C54</f>
        <v>0</v>
      </c>
    </row>
    <row r="55" spans="1:4" x14ac:dyDescent="0.35">
      <c r="A55" s="14" t="s">
        <v>11</v>
      </c>
      <c r="B55" s="23" t="s">
        <v>70</v>
      </c>
      <c r="C55" s="116"/>
      <c r="D55" s="22">
        <f>C55</f>
        <v>0</v>
      </c>
    </row>
    <row r="56" spans="1:4" x14ac:dyDescent="0.35">
      <c r="A56" s="207" t="s">
        <v>91</v>
      </c>
      <c r="B56" s="209"/>
      <c r="C56" s="208"/>
      <c r="D56" s="6">
        <f>SUM(D52:D55)</f>
        <v>0</v>
      </c>
    </row>
    <row r="57" spans="1:4" x14ac:dyDescent="0.35">
      <c r="A57" s="195"/>
      <c r="B57" s="196"/>
      <c r="C57" s="196"/>
      <c r="D57" s="197"/>
    </row>
    <row r="58" spans="1:4" x14ac:dyDescent="0.35">
      <c r="A58" s="210" t="s">
        <v>72</v>
      </c>
      <c r="B58" s="211"/>
      <c r="C58" s="6" t="s">
        <v>42</v>
      </c>
      <c r="D58" s="6" t="s">
        <v>30</v>
      </c>
    </row>
    <row r="59" spans="1:4" x14ac:dyDescent="0.35">
      <c r="A59" s="14" t="s">
        <v>60</v>
      </c>
      <c r="B59" s="23" t="s">
        <v>57</v>
      </c>
      <c r="C59" s="16">
        <f>C38</f>
        <v>0</v>
      </c>
      <c r="D59" s="10">
        <f>D38</f>
        <v>0</v>
      </c>
    </row>
    <row r="60" spans="1:4" x14ac:dyDescent="0.35">
      <c r="A60" s="14" t="s">
        <v>61</v>
      </c>
      <c r="B60" s="23" t="s">
        <v>62</v>
      </c>
      <c r="C60" s="16">
        <f>C49</f>
        <v>0.36800000000000005</v>
      </c>
      <c r="D60" s="10">
        <f>D49</f>
        <v>0</v>
      </c>
    </row>
    <row r="61" spans="1:4" x14ac:dyDescent="0.35">
      <c r="A61" s="14" t="s">
        <v>71</v>
      </c>
      <c r="B61" s="23" t="s">
        <v>37</v>
      </c>
      <c r="C61" s="117"/>
      <c r="D61" s="10">
        <f>D56</f>
        <v>0</v>
      </c>
    </row>
    <row r="62" spans="1:4" x14ac:dyDescent="0.35">
      <c r="A62" s="207" t="s">
        <v>47</v>
      </c>
      <c r="B62" s="209"/>
      <c r="C62" s="208"/>
      <c r="D62" s="6">
        <f>SUM(D59:D61)</f>
        <v>0</v>
      </c>
    </row>
    <row r="63" spans="1:4" x14ac:dyDescent="0.35">
      <c r="A63" s="195"/>
      <c r="B63" s="196"/>
      <c r="C63" s="196"/>
      <c r="D63" s="197"/>
    </row>
    <row r="64" spans="1:4" x14ac:dyDescent="0.35">
      <c r="A64" s="192" t="s">
        <v>73</v>
      </c>
      <c r="B64" s="193"/>
      <c r="C64" s="193"/>
      <c r="D64" s="194"/>
    </row>
    <row r="65" spans="1:4" x14ac:dyDescent="0.35">
      <c r="A65" s="195"/>
      <c r="B65" s="196"/>
      <c r="C65" s="196"/>
      <c r="D65" s="197"/>
    </row>
    <row r="66" spans="1:4" x14ac:dyDescent="0.35">
      <c r="A66" s="21">
        <v>3</v>
      </c>
      <c r="B66" s="15" t="s">
        <v>74</v>
      </c>
      <c r="C66" s="6" t="s">
        <v>42</v>
      </c>
      <c r="D66" s="6" t="s">
        <v>30</v>
      </c>
    </row>
    <row r="67" spans="1:4" x14ac:dyDescent="0.35">
      <c r="A67" s="14" t="s">
        <v>31</v>
      </c>
      <c r="B67" s="23" t="s">
        <v>75</v>
      </c>
      <c r="C67" s="16"/>
      <c r="D67" s="10">
        <f>C67*$D$31</f>
        <v>0</v>
      </c>
    </row>
    <row r="68" spans="1:4" x14ac:dyDescent="0.35">
      <c r="A68" s="14" t="s">
        <v>7</v>
      </c>
      <c r="B68" s="23" t="s">
        <v>76</v>
      </c>
      <c r="C68" s="16"/>
      <c r="D68" s="10">
        <f t="shared" ref="D68:D72" si="1">C68*$D$31</f>
        <v>0</v>
      </c>
    </row>
    <row r="69" spans="1:4" x14ac:dyDescent="0.35">
      <c r="A69" s="14" t="s">
        <v>9</v>
      </c>
      <c r="B69" s="23" t="s">
        <v>77</v>
      </c>
      <c r="C69" s="16"/>
      <c r="D69" s="10">
        <f t="shared" si="1"/>
        <v>0</v>
      </c>
    </row>
    <row r="70" spans="1:4" x14ac:dyDescent="0.35">
      <c r="A70" s="14" t="s">
        <v>11</v>
      </c>
      <c r="B70" s="23" t="s">
        <v>78</v>
      </c>
      <c r="C70" s="16"/>
      <c r="D70" s="10">
        <f t="shared" si="1"/>
        <v>0</v>
      </c>
    </row>
    <row r="71" spans="1:4" x14ac:dyDescent="0.35">
      <c r="A71" s="14" t="s">
        <v>14</v>
      </c>
      <c r="B71" s="23" t="s">
        <v>79</v>
      </c>
      <c r="C71" s="16"/>
      <c r="D71" s="10">
        <f t="shared" si="1"/>
        <v>0</v>
      </c>
    </row>
    <row r="72" spans="1:4" x14ac:dyDescent="0.35">
      <c r="A72" s="14" t="s">
        <v>17</v>
      </c>
      <c r="B72" s="23" t="s">
        <v>80</v>
      </c>
      <c r="C72" s="16"/>
      <c r="D72" s="10">
        <f t="shared" si="1"/>
        <v>0</v>
      </c>
    </row>
    <row r="73" spans="1:4" x14ac:dyDescent="0.35">
      <c r="A73" s="207" t="s">
        <v>90</v>
      </c>
      <c r="B73" s="212"/>
      <c r="C73" s="13">
        <f>SUM(C67:C72)</f>
        <v>0</v>
      </c>
      <c r="D73" s="6">
        <f>SUM(D67:D72)</f>
        <v>0</v>
      </c>
    </row>
    <row r="74" spans="1:4" x14ac:dyDescent="0.35">
      <c r="A74" s="195"/>
      <c r="B74" s="196"/>
      <c r="C74" s="196"/>
      <c r="D74" s="197"/>
    </row>
    <row r="75" spans="1:4" x14ac:dyDescent="0.35">
      <c r="A75" s="192" t="s">
        <v>81</v>
      </c>
      <c r="B75" s="193"/>
      <c r="C75" s="193"/>
      <c r="D75" s="194"/>
    </row>
    <row r="76" spans="1:4" x14ac:dyDescent="0.35">
      <c r="A76" s="215"/>
      <c r="B76" s="216"/>
      <c r="C76" s="216"/>
      <c r="D76" s="217"/>
    </row>
    <row r="77" spans="1:4" x14ac:dyDescent="0.35">
      <c r="A77" s="6" t="s">
        <v>41</v>
      </c>
      <c r="B77" s="15" t="s">
        <v>82</v>
      </c>
      <c r="C77" s="13" t="s">
        <v>42</v>
      </c>
      <c r="D77" s="6" t="s">
        <v>30</v>
      </c>
    </row>
    <row r="78" spans="1:4" x14ac:dyDescent="0.35">
      <c r="A78" s="14" t="s">
        <v>31</v>
      </c>
      <c r="B78" s="23" t="s">
        <v>1127</v>
      </c>
      <c r="C78" s="115"/>
      <c r="D78" s="10"/>
    </row>
    <row r="79" spans="1:4" x14ac:dyDescent="0.35">
      <c r="A79" s="14" t="s">
        <v>7</v>
      </c>
      <c r="B79" s="23" t="s">
        <v>82</v>
      </c>
      <c r="C79" s="115"/>
      <c r="D79" s="10"/>
    </row>
    <row r="80" spans="1:4" x14ac:dyDescent="0.35">
      <c r="A80" s="14" t="s">
        <v>9</v>
      </c>
      <c r="B80" s="23" t="s">
        <v>83</v>
      </c>
      <c r="C80" s="115"/>
      <c r="D80" s="10"/>
    </row>
    <row r="81" spans="1:4" x14ac:dyDescent="0.35">
      <c r="A81" s="14" t="s">
        <v>11</v>
      </c>
      <c r="B81" s="23" t="s">
        <v>50</v>
      </c>
      <c r="C81" s="115"/>
      <c r="D81" s="10"/>
    </row>
    <row r="82" spans="1:4" x14ac:dyDescent="0.35">
      <c r="A82" s="14" t="s">
        <v>14</v>
      </c>
      <c r="B82" s="23" t="s">
        <v>49</v>
      </c>
      <c r="C82" s="115"/>
      <c r="D82" s="10"/>
    </row>
    <row r="83" spans="1:4" x14ac:dyDescent="0.35">
      <c r="A83" s="14" t="s">
        <v>17</v>
      </c>
      <c r="B83" s="23" t="s">
        <v>1128</v>
      </c>
      <c r="C83" s="115"/>
      <c r="D83" s="10"/>
    </row>
    <row r="84" spans="1:4" x14ac:dyDescent="0.35">
      <c r="A84" s="207" t="s">
        <v>47</v>
      </c>
      <c r="B84" s="208"/>
      <c r="C84" s="13">
        <f>SUM(C78:C83)</f>
        <v>0</v>
      </c>
      <c r="D84" s="6">
        <f>SUM(D78:D83)</f>
        <v>0</v>
      </c>
    </row>
    <row r="85" spans="1:4" x14ac:dyDescent="0.35">
      <c r="A85" s="195"/>
      <c r="B85" s="196"/>
      <c r="C85" s="196"/>
      <c r="D85" s="197"/>
    </row>
    <row r="86" spans="1:4" x14ac:dyDescent="0.35">
      <c r="A86" s="7" t="s">
        <v>48</v>
      </c>
      <c r="B86" s="7" t="s">
        <v>84</v>
      </c>
      <c r="C86" s="13" t="s">
        <v>42</v>
      </c>
      <c r="D86" s="6" t="s">
        <v>30</v>
      </c>
    </row>
    <row r="87" spans="1:4" x14ac:dyDescent="0.35">
      <c r="A87" s="10" t="s">
        <v>31</v>
      </c>
      <c r="B87" s="11" t="s">
        <v>85</v>
      </c>
      <c r="C87" s="114"/>
      <c r="D87" s="10">
        <f>C87*D31</f>
        <v>0</v>
      </c>
    </row>
    <row r="88" spans="1:4" x14ac:dyDescent="0.35">
      <c r="A88" s="10" t="s">
        <v>7</v>
      </c>
      <c r="B88" s="25" t="s">
        <v>86</v>
      </c>
      <c r="C88" s="12"/>
      <c r="D88" s="10">
        <f>C88*D31</f>
        <v>0</v>
      </c>
    </row>
    <row r="89" spans="1:4" x14ac:dyDescent="0.35">
      <c r="A89" s="207" t="s">
        <v>47</v>
      </c>
      <c r="B89" s="208"/>
      <c r="C89" s="27">
        <f>SUM(C87:C88)</f>
        <v>0</v>
      </c>
      <c r="D89" s="26">
        <f>SUM(D87:D88)</f>
        <v>0</v>
      </c>
    </row>
    <row r="90" spans="1:4" x14ac:dyDescent="0.35">
      <c r="A90" s="195"/>
      <c r="B90" s="196"/>
      <c r="C90" s="196"/>
      <c r="D90" s="197"/>
    </row>
    <row r="91" spans="1:4" x14ac:dyDescent="0.35">
      <c r="A91" s="207" t="s">
        <v>87</v>
      </c>
      <c r="B91" s="208"/>
      <c r="C91" s="6" t="s">
        <v>42</v>
      </c>
      <c r="D91" s="6" t="s">
        <v>30</v>
      </c>
    </row>
    <row r="92" spans="1:4" x14ac:dyDescent="0.35">
      <c r="A92" s="10" t="s">
        <v>41</v>
      </c>
      <c r="B92" s="11" t="s">
        <v>82</v>
      </c>
      <c r="C92" s="12">
        <f>C84</f>
        <v>0</v>
      </c>
      <c r="D92" s="10">
        <f>D84</f>
        <v>0</v>
      </c>
    </row>
    <row r="93" spans="1:4" x14ac:dyDescent="0.35">
      <c r="A93" s="10" t="s">
        <v>48</v>
      </c>
      <c r="B93" s="11" t="s">
        <v>84</v>
      </c>
      <c r="C93" s="12">
        <f>C89</f>
        <v>0</v>
      </c>
      <c r="D93" s="10">
        <f>D89</f>
        <v>0</v>
      </c>
    </row>
    <row r="94" spans="1:4" x14ac:dyDescent="0.35">
      <c r="A94" s="207" t="s">
        <v>89</v>
      </c>
      <c r="B94" s="208"/>
      <c r="C94" s="24">
        <f>SUM(C92:C93)</f>
        <v>0</v>
      </c>
      <c r="D94" s="6">
        <f>SUM(D92:D93)</f>
        <v>0</v>
      </c>
    </row>
    <row r="95" spans="1:4" x14ac:dyDescent="0.35">
      <c r="A95" s="195"/>
      <c r="B95" s="196"/>
      <c r="C95" s="196"/>
      <c r="D95" s="197"/>
    </row>
    <row r="96" spans="1:4" x14ac:dyDescent="0.35">
      <c r="A96" s="192" t="s">
        <v>88</v>
      </c>
      <c r="B96" s="193"/>
      <c r="C96" s="193"/>
      <c r="D96" s="194"/>
    </row>
    <row r="97" spans="1:4" x14ac:dyDescent="0.35">
      <c r="A97" s="215"/>
      <c r="B97" s="216"/>
      <c r="C97" s="216"/>
      <c r="D97" s="217"/>
    </row>
    <row r="98" spans="1:4" x14ac:dyDescent="0.35">
      <c r="A98" s="21">
        <v>5</v>
      </c>
      <c r="B98" s="207" t="s">
        <v>39</v>
      </c>
      <c r="C98" s="208"/>
      <c r="D98" s="6" t="s">
        <v>30</v>
      </c>
    </row>
    <row r="99" spans="1:4" x14ac:dyDescent="0.35">
      <c r="A99" s="14" t="s">
        <v>31</v>
      </c>
      <c r="B99" s="218" t="s">
        <v>1129</v>
      </c>
      <c r="C99" s="219"/>
      <c r="D99" s="118"/>
    </row>
    <row r="100" spans="1:4" x14ac:dyDescent="0.35">
      <c r="A100" s="14" t="s">
        <v>7</v>
      </c>
      <c r="B100" s="218" t="s">
        <v>1130</v>
      </c>
      <c r="C100" s="219"/>
      <c r="D100" s="118"/>
    </row>
    <row r="101" spans="1:4" x14ac:dyDescent="0.35">
      <c r="A101" s="119" t="s">
        <v>9</v>
      </c>
      <c r="B101" s="213" t="s">
        <v>1131</v>
      </c>
      <c r="C101" s="214"/>
      <c r="D101" s="120"/>
    </row>
    <row r="102" spans="1:4" x14ac:dyDescent="0.35">
      <c r="A102" s="14" t="s">
        <v>11</v>
      </c>
      <c r="B102" s="218" t="s">
        <v>1132</v>
      </c>
      <c r="C102" s="219"/>
      <c r="D102" s="118"/>
    </row>
    <row r="103" spans="1:4" x14ac:dyDescent="0.35">
      <c r="A103" s="207" t="s">
        <v>40</v>
      </c>
      <c r="B103" s="209"/>
      <c r="C103" s="208"/>
      <c r="D103" s="6">
        <f>SUM(D99:D102)</f>
        <v>0</v>
      </c>
    </row>
    <row r="104" spans="1:4" x14ac:dyDescent="0.35">
      <c r="A104" s="195"/>
      <c r="B104" s="196"/>
      <c r="C104" s="196"/>
      <c r="D104" s="197"/>
    </row>
    <row r="105" spans="1:4" x14ac:dyDescent="0.35">
      <c r="A105" s="192" t="s">
        <v>1133</v>
      </c>
      <c r="B105" s="193"/>
      <c r="C105" s="193"/>
      <c r="D105" s="194">
        <f>D31+D62+D73+D94+D103</f>
        <v>0</v>
      </c>
    </row>
    <row r="106" spans="1:4" x14ac:dyDescent="0.35">
      <c r="A106" s="119" t="s">
        <v>31</v>
      </c>
      <c r="B106" s="124" t="s">
        <v>1134</v>
      </c>
      <c r="C106" s="123">
        <v>0</v>
      </c>
      <c r="D106" s="122">
        <f>(D31+D62+D73+D94+D103)*C106</f>
        <v>0</v>
      </c>
    </row>
    <row r="107" spans="1:4" x14ac:dyDescent="0.35">
      <c r="A107" s="119" t="s">
        <v>7</v>
      </c>
      <c r="B107" s="124" t="s">
        <v>1135</v>
      </c>
      <c r="C107" s="123">
        <v>0</v>
      </c>
      <c r="D107" s="122">
        <f>(D31+D62+D73+D94+D103+D106)*C107</f>
        <v>0</v>
      </c>
    </row>
    <row r="108" spans="1:4" x14ac:dyDescent="0.35">
      <c r="A108" s="119" t="s">
        <v>9</v>
      </c>
      <c r="B108" s="124" t="s">
        <v>1136</v>
      </c>
      <c r="C108" s="123">
        <v>0</v>
      </c>
      <c r="D108" s="122"/>
    </row>
    <row r="109" spans="1:4" x14ac:dyDescent="0.35">
      <c r="A109" s="121"/>
      <c r="B109" s="124" t="s">
        <v>1137</v>
      </c>
      <c r="C109" s="123">
        <v>0</v>
      </c>
      <c r="D109" s="122"/>
    </row>
    <row r="110" spans="1:4" x14ac:dyDescent="0.35">
      <c r="A110" s="121"/>
      <c r="B110" s="124" t="s">
        <v>1138</v>
      </c>
      <c r="C110" s="123">
        <v>0</v>
      </c>
      <c r="D110" s="122"/>
    </row>
    <row r="111" spans="1:4" x14ac:dyDescent="0.35">
      <c r="A111" s="121"/>
      <c r="B111" s="124" t="s">
        <v>1139</v>
      </c>
      <c r="C111" s="123">
        <v>0</v>
      </c>
      <c r="D111" s="122"/>
    </row>
    <row r="112" spans="1:4" x14ac:dyDescent="0.35">
      <c r="A112" s="195"/>
      <c r="B112" s="196"/>
      <c r="C112" s="196"/>
      <c r="D112" s="197"/>
    </row>
    <row r="113" spans="1:4" x14ac:dyDescent="0.35">
      <c r="A113" s="198" t="s">
        <v>92</v>
      </c>
      <c r="B113" s="199"/>
      <c r="C113" s="200"/>
      <c r="D113" s="92">
        <f>SUM(D106:D108)</f>
        <v>0</v>
      </c>
    </row>
    <row r="114" spans="1:4" x14ac:dyDescent="0.35">
      <c r="A114" s="190" t="s">
        <v>51</v>
      </c>
      <c r="B114" s="224"/>
      <c r="C114" s="224"/>
      <c r="D114" s="191"/>
    </row>
    <row r="115" spans="1:4" x14ac:dyDescent="0.35">
      <c r="A115" s="20" t="s">
        <v>31</v>
      </c>
      <c r="B115" s="190" t="s">
        <v>52</v>
      </c>
      <c r="C115" s="191"/>
      <c r="D115" s="28">
        <f>D31</f>
        <v>0</v>
      </c>
    </row>
    <row r="116" spans="1:4" x14ac:dyDescent="0.35">
      <c r="A116" s="20" t="s">
        <v>7</v>
      </c>
      <c r="B116" s="190" t="s">
        <v>93</v>
      </c>
      <c r="C116" s="191"/>
      <c r="D116" s="28">
        <f>D62</f>
        <v>0</v>
      </c>
    </row>
    <row r="117" spans="1:4" x14ac:dyDescent="0.35">
      <c r="A117" s="20" t="s">
        <v>9</v>
      </c>
      <c r="B117" s="190" t="s">
        <v>94</v>
      </c>
      <c r="C117" s="191"/>
      <c r="D117" s="28">
        <f>D73</f>
        <v>0</v>
      </c>
    </row>
    <row r="118" spans="1:4" x14ac:dyDescent="0.35">
      <c r="A118" s="20" t="s">
        <v>11</v>
      </c>
      <c r="B118" s="190" t="s">
        <v>95</v>
      </c>
      <c r="C118" s="191"/>
      <c r="D118" s="28">
        <f>D94</f>
        <v>0</v>
      </c>
    </row>
    <row r="119" spans="1:4" x14ac:dyDescent="0.35">
      <c r="A119" s="20" t="s">
        <v>14</v>
      </c>
      <c r="B119" s="190" t="s">
        <v>96</v>
      </c>
      <c r="C119" s="191"/>
      <c r="D119" s="28">
        <f>D103</f>
        <v>0</v>
      </c>
    </row>
    <row r="120" spans="1:4" x14ac:dyDescent="0.35">
      <c r="A120" s="221" t="s">
        <v>97</v>
      </c>
      <c r="B120" s="222"/>
      <c r="C120" s="223"/>
      <c r="D120" s="28">
        <f>SUM(D115:D119)</f>
        <v>0</v>
      </c>
    </row>
    <row r="121" spans="1:4" x14ac:dyDescent="0.35">
      <c r="A121" s="125" t="s">
        <v>17</v>
      </c>
      <c r="B121" s="225" t="s">
        <v>1140</v>
      </c>
      <c r="C121" s="226"/>
      <c r="D121" s="126">
        <f>D113</f>
        <v>0</v>
      </c>
    </row>
    <row r="122" spans="1:4" x14ac:dyDescent="0.35">
      <c r="A122" s="220" t="s">
        <v>1141</v>
      </c>
      <c r="B122" s="220"/>
      <c r="C122" s="220"/>
      <c r="D122" s="127">
        <f>SUM(D121+D119)</f>
        <v>0</v>
      </c>
    </row>
  </sheetData>
  <mergeCells count="76">
    <mergeCell ref="B121:C121"/>
    <mergeCell ref="A122:C122"/>
    <mergeCell ref="B116:C116"/>
    <mergeCell ref="B117:C117"/>
    <mergeCell ref="B118:C118"/>
    <mergeCell ref="B119:C119"/>
    <mergeCell ref="A120:C120"/>
    <mergeCell ref="A105:D105"/>
    <mergeCell ref="A112:D112"/>
    <mergeCell ref="A113:C113"/>
    <mergeCell ref="A114:D114"/>
    <mergeCell ref="B115:C115"/>
    <mergeCell ref="B100:C100"/>
    <mergeCell ref="B101:C101"/>
    <mergeCell ref="B102:C102"/>
    <mergeCell ref="A103:C103"/>
    <mergeCell ref="A104:D104"/>
    <mergeCell ref="A95:D95"/>
    <mergeCell ref="A96:D96"/>
    <mergeCell ref="A97:D97"/>
    <mergeCell ref="B98:C98"/>
    <mergeCell ref="B99:C99"/>
    <mergeCell ref="A85:D85"/>
    <mergeCell ref="A89:B89"/>
    <mergeCell ref="A90:D90"/>
    <mergeCell ref="A91:B91"/>
    <mergeCell ref="A94:B94"/>
    <mergeCell ref="A73:B73"/>
    <mergeCell ref="A74:D74"/>
    <mergeCell ref="A75:D75"/>
    <mergeCell ref="A76:D76"/>
    <mergeCell ref="A84:B84"/>
    <mergeCell ref="A58:B58"/>
    <mergeCell ref="A62:C62"/>
    <mergeCell ref="A63:D63"/>
    <mergeCell ref="A64:D64"/>
    <mergeCell ref="A65:D65"/>
    <mergeCell ref="A39:D39"/>
    <mergeCell ref="A49:B49"/>
    <mergeCell ref="A50:D50"/>
    <mergeCell ref="A56:C56"/>
    <mergeCell ref="A57:D57"/>
    <mergeCell ref="A31:C31"/>
    <mergeCell ref="A32:D32"/>
    <mergeCell ref="A33:D33"/>
    <mergeCell ref="A34:D34"/>
    <mergeCell ref="A38:B38"/>
    <mergeCell ref="B23:C23"/>
    <mergeCell ref="A24:D24"/>
    <mergeCell ref="A25:D25"/>
    <mergeCell ref="A26:D26"/>
    <mergeCell ref="B27:C27"/>
    <mergeCell ref="C18:D18"/>
    <mergeCell ref="C19:D19"/>
    <mergeCell ref="A20:D20"/>
    <mergeCell ref="B21:C21"/>
    <mergeCell ref="B22:C22"/>
    <mergeCell ref="C3:D3"/>
    <mergeCell ref="C4:D4"/>
    <mergeCell ref="A1:D1"/>
    <mergeCell ref="A2:D2"/>
    <mergeCell ref="A3:B3"/>
    <mergeCell ref="A4:B4"/>
    <mergeCell ref="A5:D5"/>
    <mergeCell ref="A6:D6"/>
    <mergeCell ref="C7:D7"/>
    <mergeCell ref="C8:D8"/>
    <mergeCell ref="C9:D9"/>
    <mergeCell ref="C17:D17"/>
    <mergeCell ref="C10:D10"/>
    <mergeCell ref="A14:D14"/>
    <mergeCell ref="A15:D15"/>
    <mergeCell ref="A16:D16"/>
    <mergeCell ref="C11:D11"/>
    <mergeCell ref="C12:D12"/>
    <mergeCell ref="C13:D13"/>
  </mergeCells>
  <pageMargins left="0.511811024" right="0.511811024" top="0.78740157499999996" bottom="0.78740157499999996" header="0.31496062000000002" footer="0.31496062000000002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26"/>
  <sheetViews>
    <sheetView topLeftCell="A95" zoomScaleNormal="100" workbookViewId="0">
      <selection activeCell="C29" sqref="C29"/>
    </sheetView>
  </sheetViews>
  <sheetFormatPr defaultRowHeight="14.5" x14ac:dyDescent="0.35"/>
  <cols>
    <col min="1" max="1" width="4.7265625" customWidth="1"/>
    <col min="2" max="2" width="58" customWidth="1"/>
    <col min="3" max="3" width="20.54296875" customWidth="1"/>
    <col min="4" max="4" width="14.81640625" customWidth="1"/>
  </cols>
  <sheetData>
    <row r="1" spans="1:4" x14ac:dyDescent="0.35">
      <c r="A1" s="177"/>
      <c r="B1" s="177"/>
      <c r="C1" s="177"/>
      <c r="D1" s="177"/>
    </row>
    <row r="2" spans="1:4" x14ac:dyDescent="0.35">
      <c r="A2" s="178" t="s">
        <v>0</v>
      </c>
      <c r="B2" s="178"/>
      <c r="C2" s="178"/>
      <c r="D2" s="178"/>
    </row>
    <row r="3" spans="1:4" x14ac:dyDescent="0.35">
      <c r="A3" s="179" t="s">
        <v>1</v>
      </c>
      <c r="B3" s="179"/>
      <c r="C3" s="180" t="s">
        <v>1124</v>
      </c>
      <c r="D3" s="181"/>
    </row>
    <row r="4" spans="1:4" x14ac:dyDescent="0.35">
      <c r="A4" s="179" t="s">
        <v>2</v>
      </c>
      <c r="B4" s="179"/>
      <c r="C4" s="180" t="s">
        <v>1125</v>
      </c>
      <c r="D4" s="181"/>
    </row>
    <row r="5" spans="1:4" x14ac:dyDescent="0.35">
      <c r="A5" s="172"/>
      <c r="B5" s="172"/>
      <c r="C5" s="172"/>
      <c r="D5" s="172"/>
    </row>
    <row r="6" spans="1:4" x14ac:dyDescent="0.35">
      <c r="A6" s="172" t="s">
        <v>3</v>
      </c>
      <c r="B6" s="172"/>
      <c r="C6" s="172"/>
      <c r="D6" s="172"/>
    </row>
    <row r="7" spans="1:4" x14ac:dyDescent="0.35">
      <c r="A7" s="20" t="s">
        <v>5</v>
      </c>
      <c r="B7" s="19" t="s">
        <v>6</v>
      </c>
      <c r="C7" s="173"/>
      <c r="D7" s="174"/>
    </row>
    <row r="8" spans="1:4" x14ac:dyDescent="0.35">
      <c r="A8" s="20" t="s">
        <v>7</v>
      </c>
      <c r="B8" s="19" t="s">
        <v>8</v>
      </c>
      <c r="C8" s="172" t="s">
        <v>219</v>
      </c>
      <c r="D8" s="172"/>
    </row>
    <row r="9" spans="1:4" x14ac:dyDescent="0.35">
      <c r="A9" s="18" t="s">
        <v>9</v>
      </c>
      <c r="B9" s="2" t="s">
        <v>10</v>
      </c>
      <c r="C9" s="175"/>
      <c r="D9" s="176"/>
    </row>
    <row r="10" spans="1:4" x14ac:dyDescent="0.35">
      <c r="A10" s="20" t="s">
        <v>11</v>
      </c>
      <c r="B10" s="19" t="s">
        <v>12</v>
      </c>
      <c r="C10" s="170" t="s">
        <v>13</v>
      </c>
      <c r="D10" s="171"/>
    </row>
    <row r="11" spans="1:4" x14ac:dyDescent="0.35">
      <c r="A11" s="20" t="s">
        <v>14</v>
      </c>
      <c r="B11" s="19" t="s">
        <v>15</v>
      </c>
      <c r="C11" s="170" t="s">
        <v>16</v>
      </c>
      <c r="D11" s="171"/>
    </row>
    <row r="12" spans="1:4" ht="30" customHeight="1" x14ac:dyDescent="0.35">
      <c r="A12" s="20" t="s">
        <v>17</v>
      </c>
      <c r="B12" s="19" t="s">
        <v>18</v>
      </c>
      <c r="C12" s="182">
        <v>1</v>
      </c>
      <c r="D12" s="183"/>
    </row>
    <row r="13" spans="1:4" x14ac:dyDescent="0.35">
      <c r="A13" s="20" t="s">
        <v>19</v>
      </c>
      <c r="B13" s="19" t="s">
        <v>20</v>
      </c>
      <c r="C13" s="170">
        <v>12</v>
      </c>
      <c r="D13" s="171"/>
    </row>
    <row r="14" spans="1:4" x14ac:dyDescent="0.35">
      <c r="A14" s="184" t="s">
        <v>98</v>
      </c>
      <c r="B14" s="185"/>
      <c r="C14" s="185"/>
      <c r="D14" s="185"/>
    </row>
    <row r="15" spans="1:4" x14ac:dyDescent="0.35">
      <c r="A15" s="186" t="s">
        <v>21</v>
      </c>
      <c r="B15" s="187"/>
      <c r="C15" s="187"/>
      <c r="D15" s="188"/>
    </row>
    <row r="16" spans="1:4" x14ac:dyDescent="0.35">
      <c r="A16" s="189" t="s">
        <v>22</v>
      </c>
      <c r="B16" s="189"/>
      <c r="C16" s="189"/>
      <c r="D16" s="189"/>
    </row>
    <row r="17" spans="1:4" x14ac:dyDescent="0.35">
      <c r="A17" s="20">
        <v>1</v>
      </c>
      <c r="B17" s="19" t="s">
        <v>23</v>
      </c>
      <c r="C17" s="170" t="s">
        <v>24</v>
      </c>
      <c r="D17" s="171" t="s">
        <v>24</v>
      </c>
    </row>
    <row r="18" spans="1:4" x14ac:dyDescent="0.35">
      <c r="A18" s="20"/>
      <c r="B18" s="29"/>
      <c r="C18" s="170"/>
      <c r="D18" s="171"/>
    </row>
    <row r="19" spans="1:4" x14ac:dyDescent="0.35">
      <c r="A19" s="20">
        <v>2</v>
      </c>
      <c r="B19" s="5" t="s">
        <v>54</v>
      </c>
      <c r="C19" s="182"/>
      <c r="D19" s="183"/>
    </row>
    <row r="20" spans="1:4" x14ac:dyDescent="0.35">
      <c r="A20" s="189" t="s">
        <v>25</v>
      </c>
      <c r="B20" s="189"/>
      <c r="C20" s="189"/>
      <c r="D20" s="189"/>
    </row>
    <row r="21" spans="1:4" x14ac:dyDescent="0.35">
      <c r="A21" s="20">
        <v>3</v>
      </c>
      <c r="B21" s="190" t="s">
        <v>53</v>
      </c>
      <c r="C21" s="191"/>
      <c r="D21" s="110"/>
    </row>
    <row r="22" spans="1:4" x14ac:dyDescent="0.35">
      <c r="A22" s="20"/>
      <c r="B22" s="190" t="s">
        <v>26</v>
      </c>
      <c r="C22" s="191"/>
      <c r="D22" s="111"/>
    </row>
    <row r="23" spans="1:4" x14ac:dyDescent="0.35">
      <c r="A23" s="20">
        <v>5</v>
      </c>
      <c r="B23" s="190" t="s">
        <v>27</v>
      </c>
      <c r="C23" s="191"/>
      <c r="D23" s="112"/>
    </row>
    <row r="24" spans="1:4" x14ac:dyDescent="0.35">
      <c r="A24" s="170"/>
      <c r="B24" s="202"/>
      <c r="C24" s="202"/>
      <c r="D24" s="171"/>
    </row>
    <row r="25" spans="1:4" x14ac:dyDescent="0.35">
      <c r="A25" s="203" t="s">
        <v>28</v>
      </c>
      <c r="B25" s="203"/>
      <c r="C25" s="203"/>
      <c r="D25" s="203"/>
    </row>
    <row r="26" spans="1:4" x14ac:dyDescent="0.35">
      <c r="A26" s="204"/>
      <c r="B26" s="205"/>
      <c r="C26" s="205"/>
      <c r="D26" s="206"/>
    </row>
    <row r="27" spans="1:4" x14ac:dyDescent="0.35">
      <c r="A27" s="21">
        <v>1</v>
      </c>
      <c r="B27" s="198" t="s">
        <v>29</v>
      </c>
      <c r="C27" s="200"/>
      <c r="D27" s="21" t="s">
        <v>30</v>
      </c>
    </row>
    <row r="28" spans="1:4" x14ac:dyDescent="0.35">
      <c r="A28" s="20" t="s">
        <v>31</v>
      </c>
      <c r="B28" s="19" t="s">
        <v>32</v>
      </c>
      <c r="C28" s="30">
        <v>220</v>
      </c>
      <c r="D28" s="113">
        <f>D21/220*C28</f>
        <v>0</v>
      </c>
    </row>
    <row r="29" spans="1:4" x14ac:dyDescent="0.35">
      <c r="A29" s="20" t="s">
        <v>7</v>
      </c>
      <c r="B29" s="19" t="s">
        <v>33</v>
      </c>
      <c r="C29" s="3">
        <v>0.3</v>
      </c>
      <c r="D29" s="63">
        <f>C29*D28</f>
        <v>0</v>
      </c>
    </row>
    <row r="30" spans="1:4" x14ac:dyDescent="0.35">
      <c r="A30" s="20" t="s">
        <v>9</v>
      </c>
      <c r="B30" s="19" t="s">
        <v>35</v>
      </c>
      <c r="C30" s="3">
        <v>0</v>
      </c>
      <c r="D30" s="4">
        <f>C30*724</f>
        <v>0</v>
      </c>
    </row>
    <row r="31" spans="1:4" x14ac:dyDescent="0.35">
      <c r="A31" s="198" t="s">
        <v>36</v>
      </c>
      <c r="B31" s="199"/>
      <c r="C31" s="200"/>
      <c r="D31" s="64">
        <f>SUM(D28:D30)</f>
        <v>0</v>
      </c>
    </row>
    <row r="32" spans="1:4" x14ac:dyDescent="0.35">
      <c r="A32" s="201"/>
      <c r="B32" s="201"/>
      <c r="C32" s="201"/>
      <c r="D32" s="201"/>
    </row>
    <row r="33" spans="1:4" x14ac:dyDescent="0.35">
      <c r="A33" s="192" t="s">
        <v>55</v>
      </c>
      <c r="B33" s="193"/>
      <c r="C33" s="193"/>
      <c r="D33" s="194"/>
    </row>
    <row r="34" spans="1:4" x14ac:dyDescent="0.35">
      <c r="A34" s="195"/>
      <c r="B34" s="196"/>
      <c r="C34" s="196"/>
      <c r="D34" s="197"/>
    </row>
    <row r="35" spans="1:4" x14ac:dyDescent="0.35">
      <c r="A35" s="8" t="s">
        <v>56</v>
      </c>
      <c r="B35" s="9" t="s">
        <v>57</v>
      </c>
      <c r="C35" s="8" t="s">
        <v>42</v>
      </c>
      <c r="D35" s="8" t="s">
        <v>30</v>
      </c>
    </row>
    <row r="36" spans="1:4" x14ac:dyDescent="0.35">
      <c r="A36" s="10" t="s">
        <v>31</v>
      </c>
      <c r="B36" s="11" t="s">
        <v>58</v>
      </c>
      <c r="C36" s="114">
        <v>8.3333000000000004E-2</v>
      </c>
      <c r="D36" s="10">
        <f>C36*D31</f>
        <v>0</v>
      </c>
    </row>
    <row r="37" spans="1:4" ht="15" customHeight="1" x14ac:dyDescent="0.35">
      <c r="A37" s="10" t="s">
        <v>7</v>
      </c>
      <c r="B37" s="11" t="s">
        <v>59</v>
      </c>
      <c r="C37" s="114">
        <v>0.111111</v>
      </c>
      <c r="D37" s="10">
        <f>C37*D31</f>
        <v>0</v>
      </c>
    </row>
    <row r="38" spans="1:4" x14ac:dyDescent="0.35">
      <c r="A38" s="207" t="s">
        <v>47</v>
      </c>
      <c r="B38" s="208"/>
      <c r="C38" s="13"/>
      <c r="D38" s="6">
        <f>SUM(D36:D37)</f>
        <v>0</v>
      </c>
    </row>
    <row r="39" spans="1:4" x14ac:dyDescent="0.35">
      <c r="A39" s="195"/>
      <c r="B39" s="196"/>
      <c r="C39" s="196"/>
      <c r="D39" s="197"/>
    </row>
    <row r="40" spans="1:4" x14ac:dyDescent="0.35">
      <c r="A40" s="6" t="s">
        <v>61</v>
      </c>
      <c r="B40" s="15" t="s">
        <v>62</v>
      </c>
      <c r="C40" s="6" t="s">
        <v>42</v>
      </c>
      <c r="D40" s="6" t="s">
        <v>30</v>
      </c>
    </row>
    <row r="41" spans="1:4" x14ac:dyDescent="0.35">
      <c r="A41" s="14" t="s">
        <v>31</v>
      </c>
      <c r="B41" s="23" t="s">
        <v>43</v>
      </c>
      <c r="C41" s="115">
        <v>0.2</v>
      </c>
      <c r="D41" s="10">
        <f>C41*($E$31+$E$38)</f>
        <v>0</v>
      </c>
    </row>
    <row r="42" spans="1:4" ht="15.75" customHeight="1" x14ac:dyDescent="0.35">
      <c r="A42" s="14" t="s">
        <v>7</v>
      </c>
      <c r="B42" s="23" t="s">
        <v>63</v>
      </c>
      <c r="C42" s="115">
        <v>2.5000000000000001E-2</v>
      </c>
      <c r="D42" s="10">
        <f t="shared" ref="D42:D48" si="0">C42*($E$31+$E$38)</f>
        <v>0</v>
      </c>
    </row>
    <row r="43" spans="1:4" ht="15.75" customHeight="1" x14ac:dyDescent="0.35">
      <c r="A43" s="14" t="s">
        <v>9</v>
      </c>
      <c r="B43" s="23" t="s">
        <v>64</v>
      </c>
      <c r="C43" s="115">
        <v>0.03</v>
      </c>
      <c r="D43" s="10">
        <f t="shared" si="0"/>
        <v>0</v>
      </c>
    </row>
    <row r="44" spans="1:4" ht="15" customHeight="1" x14ac:dyDescent="0.35">
      <c r="A44" s="14" t="s">
        <v>11</v>
      </c>
      <c r="B44" s="23" t="s">
        <v>65</v>
      </c>
      <c r="C44" s="115">
        <v>1.4999999999999999E-2</v>
      </c>
      <c r="D44" s="10">
        <f t="shared" si="0"/>
        <v>0</v>
      </c>
    </row>
    <row r="45" spans="1:4" ht="15" customHeight="1" x14ac:dyDescent="0.35">
      <c r="A45" s="14" t="s">
        <v>14</v>
      </c>
      <c r="B45" s="23" t="s">
        <v>66</v>
      </c>
      <c r="C45" s="115">
        <v>0.01</v>
      </c>
      <c r="D45" s="10">
        <f t="shared" si="0"/>
        <v>0</v>
      </c>
    </row>
    <row r="46" spans="1:4" ht="15" customHeight="1" x14ac:dyDescent="0.35">
      <c r="A46" s="14" t="s">
        <v>17</v>
      </c>
      <c r="B46" s="23" t="s">
        <v>46</v>
      </c>
      <c r="C46" s="115">
        <v>6.0000000000000001E-3</v>
      </c>
      <c r="D46" s="10">
        <f t="shared" si="0"/>
        <v>0</v>
      </c>
    </row>
    <row r="47" spans="1:4" x14ac:dyDescent="0.35">
      <c r="A47" s="14" t="s">
        <v>19</v>
      </c>
      <c r="B47" s="23" t="s">
        <v>44</v>
      </c>
      <c r="C47" s="115">
        <v>2E-3</v>
      </c>
      <c r="D47" s="10">
        <f t="shared" si="0"/>
        <v>0</v>
      </c>
    </row>
    <row r="48" spans="1:4" x14ac:dyDescent="0.35">
      <c r="A48" s="14" t="s">
        <v>34</v>
      </c>
      <c r="B48" s="23" t="s">
        <v>45</v>
      </c>
      <c r="C48" s="115">
        <v>0.08</v>
      </c>
      <c r="D48" s="10">
        <f t="shared" si="0"/>
        <v>0</v>
      </c>
    </row>
    <row r="49" spans="1:4" x14ac:dyDescent="0.35">
      <c r="A49" s="207" t="s">
        <v>47</v>
      </c>
      <c r="B49" s="208"/>
      <c r="C49" s="17">
        <f>SUM(C41:C48)</f>
        <v>0.36800000000000005</v>
      </c>
      <c r="D49" s="6">
        <f>SUM(D41:D48)</f>
        <v>0</v>
      </c>
    </row>
    <row r="50" spans="1:4" x14ac:dyDescent="0.35">
      <c r="A50" s="195"/>
      <c r="B50" s="196"/>
      <c r="C50" s="196"/>
      <c r="D50" s="197"/>
    </row>
    <row r="51" spans="1:4" x14ac:dyDescent="0.35">
      <c r="A51" s="6" t="s">
        <v>67</v>
      </c>
      <c r="B51" s="15" t="s">
        <v>37</v>
      </c>
      <c r="C51" s="6" t="s">
        <v>38</v>
      </c>
      <c r="D51" s="6" t="s">
        <v>30</v>
      </c>
    </row>
    <row r="52" spans="1:4" x14ac:dyDescent="0.35">
      <c r="A52" s="14" t="s">
        <v>31</v>
      </c>
      <c r="B52" s="23" t="s">
        <v>68</v>
      </c>
      <c r="C52" s="116"/>
      <c r="D52" s="31">
        <f>C52*44</f>
        <v>0</v>
      </c>
    </row>
    <row r="53" spans="1:4" x14ac:dyDescent="0.35">
      <c r="A53" s="14" t="s">
        <v>7</v>
      </c>
      <c r="B53" s="23" t="s">
        <v>69</v>
      </c>
      <c r="C53" s="116"/>
      <c r="D53" s="31">
        <f>C53*22</f>
        <v>0</v>
      </c>
    </row>
    <row r="54" spans="1:4" x14ac:dyDescent="0.35">
      <c r="A54" s="14" t="s">
        <v>9</v>
      </c>
      <c r="B54" s="23" t="s">
        <v>1126</v>
      </c>
      <c r="C54" s="116"/>
      <c r="D54" s="22">
        <f>C54</f>
        <v>0</v>
      </c>
    </row>
    <row r="55" spans="1:4" x14ac:dyDescent="0.35">
      <c r="A55" s="14" t="s">
        <v>11</v>
      </c>
      <c r="B55" s="23" t="s">
        <v>70</v>
      </c>
      <c r="C55" s="116"/>
      <c r="D55" s="22">
        <f>C55</f>
        <v>0</v>
      </c>
    </row>
    <row r="56" spans="1:4" x14ac:dyDescent="0.35">
      <c r="A56" s="207" t="s">
        <v>91</v>
      </c>
      <c r="B56" s="209"/>
      <c r="C56" s="208"/>
      <c r="D56" s="6">
        <f>SUM(D52:D55)</f>
        <v>0</v>
      </c>
    </row>
    <row r="57" spans="1:4" x14ac:dyDescent="0.35">
      <c r="A57" s="195"/>
      <c r="B57" s="196"/>
      <c r="C57" s="196"/>
      <c r="D57" s="197"/>
    </row>
    <row r="58" spans="1:4" x14ac:dyDescent="0.35">
      <c r="A58" s="210" t="s">
        <v>72</v>
      </c>
      <c r="B58" s="211"/>
      <c r="C58" s="6" t="s">
        <v>42</v>
      </c>
      <c r="D58" s="6" t="s">
        <v>30</v>
      </c>
    </row>
    <row r="59" spans="1:4" x14ac:dyDescent="0.35">
      <c r="A59" s="14" t="s">
        <v>60</v>
      </c>
      <c r="B59" s="23" t="s">
        <v>57</v>
      </c>
      <c r="C59" s="16">
        <f>C38</f>
        <v>0</v>
      </c>
      <c r="D59" s="10">
        <f>D38</f>
        <v>0</v>
      </c>
    </row>
    <row r="60" spans="1:4" x14ac:dyDescent="0.35">
      <c r="A60" s="14" t="s">
        <v>61</v>
      </c>
      <c r="B60" s="23" t="s">
        <v>62</v>
      </c>
      <c r="C60" s="16">
        <f>C49</f>
        <v>0.36800000000000005</v>
      </c>
      <c r="D60" s="10">
        <f>D49</f>
        <v>0</v>
      </c>
    </row>
    <row r="61" spans="1:4" x14ac:dyDescent="0.35">
      <c r="A61" s="14" t="s">
        <v>71</v>
      </c>
      <c r="B61" s="23" t="s">
        <v>37</v>
      </c>
      <c r="C61" s="117"/>
      <c r="D61" s="10">
        <f>D56</f>
        <v>0</v>
      </c>
    </row>
    <row r="62" spans="1:4" x14ac:dyDescent="0.35">
      <c r="A62" s="207" t="s">
        <v>47</v>
      </c>
      <c r="B62" s="209"/>
      <c r="C62" s="208"/>
      <c r="D62" s="6">
        <f>SUM(D59:D61)</f>
        <v>0</v>
      </c>
    </row>
    <row r="63" spans="1:4" x14ac:dyDescent="0.35">
      <c r="A63" s="195"/>
      <c r="B63" s="196"/>
      <c r="C63" s="196"/>
      <c r="D63" s="197"/>
    </row>
    <row r="64" spans="1:4" x14ac:dyDescent="0.35">
      <c r="A64" s="192" t="s">
        <v>73</v>
      </c>
      <c r="B64" s="193"/>
      <c r="C64" s="193"/>
      <c r="D64" s="194"/>
    </row>
    <row r="65" spans="1:4" x14ac:dyDescent="0.35">
      <c r="A65" s="195"/>
      <c r="B65" s="196"/>
      <c r="C65" s="196"/>
      <c r="D65" s="197"/>
    </row>
    <row r="66" spans="1:4" x14ac:dyDescent="0.35">
      <c r="A66" s="21">
        <v>3</v>
      </c>
      <c r="B66" s="15" t="s">
        <v>74</v>
      </c>
      <c r="C66" s="6" t="s">
        <v>42</v>
      </c>
      <c r="D66" s="6" t="s">
        <v>30</v>
      </c>
    </row>
    <row r="67" spans="1:4" x14ac:dyDescent="0.35">
      <c r="A67" s="14" t="s">
        <v>31</v>
      </c>
      <c r="B67" s="23" t="s">
        <v>75</v>
      </c>
      <c r="C67" s="16"/>
      <c r="D67" s="10">
        <f>C67*$E$31</f>
        <v>0</v>
      </c>
    </row>
    <row r="68" spans="1:4" x14ac:dyDescent="0.35">
      <c r="A68" s="14" t="s">
        <v>7</v>
      </c>
      <c r="B68" s="23" t="s">
        <v>76</v>
      </c>
      <c r="C68" s="16"/>
      <c r="D68" s="10">
        <f t="shared" ref="D68:D72" si="1">C68*$E$31</f>
        <v>0</v>
      </c>
    </row>
    <row r="69" spans="1:4" x14ac:dyDescent="0.35">
      <c r="A69" s="14" t="s">
        <v>9</v>
      </c>
      <c r="B69" s="23" t="s">
        <v>77</v>
      </c>
      <c r="C69" s="16"/>
      <c r="D69" s="10">
        <f t="shared" si="1"/>
        <v>0</v>
      </c>
    </row>
    <row r="70" spans="1:4" x14ac:dyDescent="0.35">
      <c r="A70" s="14" t="s">
        <v>11</v>
      </c>
      <c r="B70" s="23" t="s">
        <v>78</v>
      </c>
      <c r="C70" s="16"/>
      <c r="D70" s="10">
        <f t="shared" si="1"/>
        <v>0</v>
      </c>
    </row>
    <row r="71" spans="1:4" x14ac:dyDescent="0.35">
      <c r="A71" s="14" t="s">
        <v>14</v>
      </c>
      <c r="B71" s="23" t="s">
        <v>79</v>
      </c>
      <c r="C71" s="16"/>
      <c r="D71" s="10">
        <f t="shared" si="1"/>
        <v>0</v>
      </c>
    </row>
    <row r="72" spans="1:4" x14ac:dyDescent="0.35">
      <c r="A72" s="14" t="s">
        <v>17</v>
      </c>
      <c r="B72" s="23" t="s">
        <v>80</v>
      </c>
      <c r="C72" s="16"/>
      <c r="D72" s="10">
        <f t="shared" si="1"/>
        <v>0</v>
      </c>
    </row>
    <row r="73" spans="1:4" x14ac:dyDescent="0.35">
      <c r="A73" s="207" t="s">
        <v>90</v>
      </c>
      <c r="B73" s="212"/>
      <c r="C73" s="13">
        <f>SUM(C67:C72)</f>
        <v>0</v>
      </c>
      <c r="D73" s="6">
        <f>SUM(D67:D72)</f>
        <v>0</v>
      </c>
    </row>
    <row r="74" spans="1:4" x14ac:dyDescent="0.35">
      <c r="A74" s="195"/>
      <c r="B74" s="196"/>
      <c r="C74" s="196"/>
      <c r="D74" s="197"/>
    </row>
    <row r="75" spans="1:4" x14ac:dyDescent="0.35">
      <c r="A75" s="192" t="s">
        <v>81</v>
      </c>
      <c r="B75" s="193"/>
      <c r="C75" s="193"/>
      <c r="D75" s="194"/>
    </row>
    <row r="76" spans="1:4" x14ac:dyDescent="0.35">
      <c r="A76" s="215"/>
      <c r="B76" s="216"/>
      <c r="C76" s="216"/>
      <c r="D76" s="217"/>
    </row>
    <row r="77" spans="1:4" x14ac:dyDescent="0.35">
      <c r="A77" s="6" t="s">
        <v>41</v>
      </c>
      <c r="B77" s="15" t="s">
        <v>82</v>
      </c>
      <c r="C77" s="13" t="s">
        <v>42</v>
      </c>
      <c r="D77" s="6" t="s">
        <v>30</v>
      </c>
    </row>
    <row r="78" spans="1:4" x14ac:dyDescent="0.35">
      <c r="A78" s="14" t="s">
        <v>31</v>
      </c>
      <c r="B78" s="23" t="s">
        <v>1127</v>
      </c>
      <c r="C78" s="115"/>
      <c r="D78" s="10"/>
    </row>
    <row r="79" spans="1:4" x14ac:dyDescent="0.35">
      <c r="A79" s="14" t="s">
        <v>7</v>
      </c>
      <c r="B79" s="23" t="s">
        <v>82</v>
      </c>
      <c r="C79" s="115"/>
      <c r="D79" s="10"/>
    </row>
    <row r="80" spans="1:4" x14ac:dyDescent="0.35">
      <c r="A80" s="14" t="s">
        <v>9</v>
      </c>
      <c r="B80" s="23" t="s">
        <v>83</v>
      </c>
      <c r="C80" s="115"/>
      <c r="D80" s="10"/>
    </row>
    <row r="81" spans="1:4" x14ac:dyDescent="0.35">
      <c r="A81" s="14" t="s">
        <v>11</v>
      </c>
      <c r="B81" s="23" t="s">
        <v>50</v>
      </c>
      <c r="C81" s="115"/>
      <c r="D81" s="10"/>
    </row>
    <row r="82" spans="1:4" x14ac:dyDescent="0.35">
      <c r="A82" s="14" t="s">
        <v>14</v>
      </c>
      <c r="B82" s="23" t="s">
        <v>49</v>
      </c>
      <c r="C82" s="115"/>
      <c r="D82" s="10"/>
    </row>
    <row r="83" spans="1:4" x14ac:dyDescent="0.35">
      <c r="A83" s="14" t="s">
        <v>17</v>
      </c>
      <c r="B83" s="23" t="s">
        <v>1128</v>
      </c>
      <c r="C83" s="115"/>
      <c r="D83" s="10"/>
    </row>
    <row r="84" spans="1:4" x14ac:dyDescent="0.35">
      <c r="A84" s="207" t="s">
        <v>47</v>
      </c>
      <c r="B84" s="208"/>
      <c r="C84" s="13">
        <f>SUM(C78:C83)</f>
        <v>0</v>
      </c>
      <c r="D84" s="6">
        <f>SUM(D78:D83)</f>
        <v>0</v>
      </c>
    </row>
    <row r="85" spans="1:4" x14ac:dyDescent="0.35">
      <c r="A85" s="195"/>
      <c r="B85" s="196"/>
      <c r="C85" s="196"/>
      <c r="D85" s="197"/>
    </row>
    <row r="86" spans="1:4" x14ac:dyDescent="0.35">
      <c r="A86" s="7" t="s">
        <v>48</v>
      </c>
      <c r="B86" s="7" t="s">
        <v>84</v>
      </c>
      <c r="C86" s="13" t="s">
        <v>42</v>
      </c>
      <c r="D86" s="6" t="s">
        <v>30</v>
      </c>
    </row>
    <row r="87" spans="1:4" x14ac:dyDescent="0.35">
      <c r="A87" s="10" t="s">
        <v>31</v>
      </c>
      <c r="B87" s="11" t="s">
        <v>85</v>
      </c>
      <c r="C87" s="114"/>
      <c r="D87" s="10">
        <f>C87*D31</f>
        <v>0</v>
      </c>
    </row>
    <row r="88" spans="1:4" x14ac:dyDescent="0.35">
      <c r="A88" s="10" t="s">
        <v>7</v>
      </c>
      <c r="B88" s="25" t="s">
        <v>86</v>
      </c>
      <c r="C88" s="12"/>
      <c r="D88" s="10">
        <f>C88*D31</f>
        <v>0</v>
      </c>
    </row>
    <row r="89" spans="1:4" x14ac:dyDescent="0.35">
      <c r="A89" s="207" t="s">
        <v>47</v>
      </c>
      <c r="B89" s="208"/>
      <c r="C89" s="27">
        <f>SUM(C87:C88)</f>
        <v>0</v>
      </c>
      <c r="D89" s="26">
        <f>SUM(D87:D88)</f>
        <v>0</v>
      </c>
    </row>
    <row r="90" spans="1:4" x14ac:dyDescent="0.35">
      <c r="A90" s="195"/>
      <c r="B90" s="196"/>
      <c r="C90" s="196"/>
      <c r="D90" s="197"/>
    </row>
    <row r="91" spans="1:4" x14ac:dyDescent="0.35">
      <c r="A91" s="207" t="s">
        <v>87</v>
      </c>
      <c r="B91" s="208"/>
      <c r="C91" s="6" t="s">
        <v>42</v>
      </c>
      <c r="D91" s="6" t="s">
        <v>30</v>
      </c>
    </row>
    <row r="92" spans="1:4" x14ac:dyDescent="0.35">
      <c r="A92" s="10" t="s">
        <v>41</v>
      </c>
      <c r="B92" s="11" t="s">
        <v>82</v>
      </c>
      <c r="C92" s="12">
        <f>C84</f>
        <v>0</v>
      </c>
      <c r="D92" s="10">
        <f>D84</f>
        <v>0</v>
      </c>
    </row>
    <row r="93" spans="1:4" x14ac:dyDescent="0.35">
      <c r="A93" s="10" t="s">
        <v>48</v>
      </c>
      <c r="B93" s="11" t="s">
        <v>84</v>
      </c>
      <c r="C93" s="12">
        <f>C89</f>
        <v>0</v>
      </c>
      <c r="D93" s="10">
        <f>D89</f>
        <v>0</v>
      </c>
    </row>
    <row r="94" spans="1:4" ht="15" customHeight="1" x14ac:dyDescent="0.35">
      <c r="A94" s="207" t="s">
        <v>89</v>
      </c>
      <c r="B94" s="208"/>
      <c r="C94" s="24">
        <f>SUM(C92:C93)</f>
        <v>0</v>
      </c>
      <c r="D94" s="6">
        <f>SUM(D92:D93)</f>
        <v>0</v>
      </c>
    </row>
    <row r="95" spans="1:4" x14ac:dyDescent="0.35">
      <c r="A95" s="195"/>
      <c r="B95" s="196"/>
      <c r="C95" s="196"/>
      <c r="D95" s="197"/>
    </row>
    <row r="96" spans="1:4" x14ac:dyDescent="0.35">
      <c r="A96" s="192" t="s">
        <v>88</v>
      </c>
      <c r="B96" s="193"/>
      <c r="C96" s="193"/>
      <c r="D96" s="194"/>
    </row>
    <row r="97" spans="1:4" x14ac:dyDescent="0.35">
      <c r="A97" s="215"/>
      <c r="B97" s="216"/>
      <c r="C97" s="216"/>
      <c r="D97" s="217"/>
    </row>
    <row r="98" spans="1:4" x14ac:dyDescent="0.35">
      <c r="A98" s="21">
        <v>5</v>
      </c>
      <c r="B98" s="207" t="s">
        <v>39</v>
      </c>
      <c r="C98" s="208"/>
      <c r="D98" s="6" t="s">
        <v>30</v>
      </c>
    </row>
    <row r="99" spans="1:4" x14ac:dyDescent="0.35">
      <c r="A99" s="14" t="s">
        <v>31</v>
      </c>
      <c r="B99" s="218" t="s">
        <v>1129</v>
      </c>
      <c r="C99" s="219"/>
      <c r="D99" s="118"/>
    </row>
    <row r="100" spans="1:4" x14ac:dyDescent="0.35">
      <c r="A100" s="14" t="s">
        <v>7</v>
      </c>
      <c r="B100" s="218" t="s">
        <v>1130</v>
      </c>
      <c r="C100" s="219"/>
      <c r="D100" s="118"/>
    </row>
    <row r="101" spans="1:4" x14ac:dyDescent="0.35">
      <c r="A101" s="119" t="s">
        <v>9</v>
      </c>
      <c r="B101" s="213" t="s">
        <v>1131</v>
      </c>
      <c r="C101" s="214"/>
      <c r="D101" s="120"/>
    </row>
    <row r="102" spans="1:4" x14ac:dyDescent="0.35">
      <c r="A102" s="14" t="s">
        <v>11</v>
      </c>
      <c r="B102" s="218" t="s">
        <v>1132</v>
      </c>
      <c r="C102" s="219"/>
      <c r="D102" s="118"/>
    </row>
    <row r="103" spans="1:4" x14ac:dyDescent="0.35">
      <c r="A103" s="207" t="s">
        <v>40</v>
      </c>
      <c r="B103" s="209"/>
      <c r="C103" s="208"/>
      <c r="D103" s="6">
        <f>SUM(D99:D102)</f>
        <v>0</v>
      </c>
    </row>
    <row r="104" spans="1:4" x14ac:dyDescent="0.35">
      <c r="A104" s="195"/>
      <c r="B104" s="196"/>
      <c r="C104" s="196"/>
      <c r="D104" s="197"/>
    </row>
    <row r="105" spans="1:4" x14ac:dyDescent="0.35">
      <c r="A105" s="192" t="s">
        <v>1133</v>
      </c>
      <c r="B105" s="193"/>
      <c r="C105" s="193"/>
      <c r="D105" s="194">
        <f>D31+D62+D73+D94+D103</f>
        <v>0</v>
      </c>
    </row>
    <row r="106" spans="1:4" x14ac:dyDescent="0.35">
      <c r="A106" s="119" t="s">
        <v>31</v>
      </c>
      <c r="B106" s="124" t="s">
        <v>1134</v>
      </c>
      <c r="C106" s="123">
        <v>0</v>
      </c>
      <c r="D106" s="122">
        <f>(D31+D62+D73+D94+D103)*C106</f>
        <v>0</v>
      </c>
    </row>
    <row r="107" spans="1:4" x14ac:dyDescent="0.35">
      <c r="A107" s="119" t="s">
        <v>7</v>
      </c>
      <c r="B107" s="124" t="s">
        <v>1135</v>
      </c>
      <c r="C107" s="123">
        <v>0</v>
      </c>
      <c r="D107" s="122">
        <f>(D31+D62+D73+D94+D103+D106)*C107</f>
        <v>0</v>
      </c>
    </row>
    <row r="108" spans="1:4" x14ac:dyDescent="0.35">
      <c r="A108" s="119" t="s">
        <v>9</v>
      </c>
      <c r="B108" s="124" t="s">
        <v>1136</v>
      </c>
      <c r="C108" s="123">
        <v>0</v>
      </c>
      <c r="D108" s="122"/>
    </row>
    <row r="109" spans="1:4" x14ac:dyDescent="0.35">
      <c r="A109" s="121"/>
      <c r="B109" s="124" t="s">
        <v>1137</v>
      </c>
      <c r="C109" s="123">
        <v>0</v>
      </c>
      <c r="D109" s="122"/>
    </row>
    <row r="110" spans="1:4" x14ac:dyDescent="0.35">
      <c r="A110" s="121"/>
      <c r="B110" s="124" t="s">
        <v>1138</v>
      </c>
      <c r="C110" s="123">
        <v>0</v>
      </c>
      <c r="D110" s="122"/>
    </row>
    <row r="111" spans="1:4" x14ac:dyDescent="0.35">
      <c r="A111" s="121"/>
      <c r="B111" s="124" t="s">
        <v>1139</v>
      </c>
      <c r="C111" s="123">
        <v>0</v>
      </c>
      <c r="D111" s="122"/>
    </row>
    <row r="112" spans="1:4" x14ac:dyDescent="0.35">
      <c r="A112" s="195"/>
      <c r="B112" s="196"/>
      <c r="C112" s="196"/>
      <c r="D112" s="197"/>
    </row>
    <row r="113" spans="1:4" x14ac:dyDescent="0.35">
      <c r="A113" s="198" t="s">
        <v>92</v>
      </c>
      <c r="B113" s="199"/>
      <c r="C113" s="200"/>
      <c r="D113" s="92">
        <f>SUM(D106:D108)</f>
        <v>0</v>
      </c>
    </row>
    <row r="114" spans="1:4" x14ac:dyDescent="0.35">
      <c r="A114" s="190" t="s">
        <v>51</v>
      </c>
      <c r="B114" s="224"/>
      <c r="C114" s="224"/>
      <c r="D114" s="191"/>
    </row>
    <row r="115" spans="1:4" x14ac:dyDescent="0.35">
      <c r="A115" s="20" t="s">
        <v>31</v>
      </c>
      <c r="B115" s="190" t="s">
        <v>52</v>
      </c>
      <c r="C115" s="191"/>
      <c r="D115" s="28">
        <f>D31</f>
        <v>0</v>
      </c>
    </row>
    <row r="116" spans="1:4" x14ac:dyDescent="0.35">
      <c r="A116" s="20" t="s">
        <v>7</v>
      </c>
      <c r="B116" s="190" t="s">
        <v>93</v>
      </c>
      <c r="C116" s="191"/>
      <c r="D116" s="28">
        <f>D62</f>
        <v>0</v>
      </c>
    </row>
    <row r="117" spans="1:4" x14ac:dyDescent="0.35">
      <c r="A117" s="20" t="s">
        <v>9</v>
      </c>
      <c r="B117" s="190" t="s">
        <v>94</v>
      </c>
      <c r="C117" s="191"/>
      <c r="D117" s="28">
        <f>D73</f>
        <v>0</v>
      </c>
    </row>
    <row r="118" spans="1:4" x14ac:dyDescent="0.35">
      <c r="A118" s="20" t="s">
        <v>11</v>
      </c>
      <c r="B118" s="190" t="s">
        <v>95</v>
      </c>
      <c r="C118" s="191"/>
      <c r="D118" s="28">
        <f>D94</f>
        <v>0</v>
      </c>
    </row>
    <row r="119" spans="1:4" x14ac:dyDescent="0.35">
      <c r="A119" s="20" t="s">
        <v>14</v>
      </c>
      <c r="B119" s="190" t="s">
        <v>96</v>
      </c>
      <c r="C119" s="191"/>
      <c r="D119" s="28">
        <f>D103</f>
        <v>0</v>
      </c>
    </row>
    <row r="120" spans="1:4" x14ac:dyDescent="0.35">
      <c r="A120" s="221" t="s">
        <v>97</v>
      </c>
      <c r="B120" s="222"/>
      <c r="C120" s="223"/>
      <c r="D120" s="28">
        <f>SUM(D115:D119)</f>
        <v>0</v>
      </c>
    </row>
    <row r="121" spans="1:4" x14ac:dyDescent="0.35">
      <c r="A121" s="125" t="s">
        <v>17</v>
      </c>
      <c r="B121" s="225" t="s">
        <v>1140</v>
      </c>
      <c r="C121" s="226"/>
      <c r="D121" s="126">
        <f>D113</f>
        <v>0</v>
      </c>
    </row>
    <row r="122" spans="1:4" x14ac:dyDescent="0.35">
      <c r="A122" s="220" t="s">
        <v>1141</v>
      </c>
      <c r="B122" s="220"/>
      <c r="C122" s="220"/>
      <c r="D122" s="127">
        <f>SUM(D121+D119)</f>
        <v>0</v>
      </c>
    </row>
    <row r="126" spans="1:4" ht="15" customHeight="1" x14ac:dyDescent="0.35"/>
  </sheetData>
  <mergeCells count="76">
    <mergeCell ref="A73:B73"/>
    <mergeCell ref="A74:D74"/>
    <mergeCell ref="A75:D75"/>
    <mergeCell ref="A76:D76"/>
    <mergeCell ref="A91:B91"/>
    <mergeCell ref="A1:D1"/>
    <mergeCell ref="A2:D2"/>
    <mergeCell ref="A3:B3"/>
    <mergeCell ref="C3:D3"/>
    <mergeCell ref="A4:B4"/>
    <mergeCell ref="C4:D4"/>
    <mergeCell ref="C13:D13"/>
    <mergeCell ref="A14:D14"/>
    <mergeCell ref="A5:D5"/>
    <mergeCell ref="A6:D6"/>
    <mergeCell ref="C7:D7"/>
    <mergeCell ref="C8:D8"/>
    <mergeCell ref="C9:D9"/>
    <mergeCell ref="C10:D10"/>
    <mergeCell ref="C11:D11"/>
    <mergeCell ref="C12:D12"/>
    <mergeCell ref="A15:D15"/>
    <mergeCell ref="A16:D16"/>
    <mergeCell ref="C17:D17"/>
    <mergeCell ref="C18:D18"/>
    <mergeCell ref="C19:D19"/>
    <mergeCell ref="A20:D20"/>
    <mergeCell ref="B21:C21"/>
    <mergeCell ref="B27:C27"/>
    <mergeCell ref="A31:C31"/>
    <mergeCell ref="A32:D32"/>
    <mergeCell ref="B22:C22"/>
    <mergeCell ref="B23:C23"/>
    <mergeCell ref="A24:D24"/>
    <mergeCell ref="A25:D25"/>
    <mergeCell ref="A26:D26"/>
    <mergeCell ref="A33:D33"/>
    <mergeCell ref="A56:C56"/>
    <mergeCell ref="A84:B84"/>
    <mergeCell ref="A85:D85"/>
    <mergeCell ref="A89:B89"/>
    <mergeCell ref="A34:D34"/>
    <mergeCell ref="A38:B38"/>
    <mergeCell ref="A39:D39"/>
    <mergeCell ref="A49:B49"/>
    <mergeCell ref="A50:D50"/>
    <mergeCell ref="A57:D57"/>
    <mergeCell ref="A58:B58"/>
    <mergeCell ref="A62:C62"/>
    <mergeCell ref="A63:D63"/>
    <mergeCell ref="A64:D64"/>
    <mergeCell ref="A65:D65"/>
    <mergeCell ref="A90:D90"/>
    <mergeCell ref="B101:C101"/>
    <mergeCell ref="A104:D104"/>
    <mergeCell ref="A105:D105"/>
    <mergeCell ref="A112:D112"/>
    <mergeCell ref="A94:B94"/>
    <mergeCell ref="A95:D95"/>
    <mergeCell ref="A96:D96"/>
    <mergeCell ref="A97:D97"/>
    <mergeCell ref="B98:C98"/>
    <mergeCell ref="B99:C99"/>
    <mergeCell ref="B100:C100"/>
    <mergeCell ref="B102:C102"/>
    <mergeCell ref="A103:C103"/>
    <mergeCell ref="A113:C113"/>
    <mergeCell ref="A114:D114"/>
    <mergeCell ref="B115:C115"/>
    <mergeCell ref="B116:C116"/>
    <mergeCell ref="B117:C117"/>
    <mergeCell ref="B118:C118"/>
    <mergeCell ref="B119:C119"/>
    <mergeCell ref="A120:C120"/>
    <mergeCell ref="B121:C121"/>
    <mergeCell ref="A122:C122"/>
  </mergeCells>
  <pageMargins left="0.511811024" right="0.511811024" top="0.78740157499999996" bottom="0.78740157499999996" header="0.31496062000000002" footer="0.31496062000000002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22"/>
  <sheetViews>
    <sheetView topLeftCell="A90" workbookViewId="0">
      <selection activeCell="H112" sqref="H112"/>
    </sheetView>
  </sheetViews>
  <sheetFormatPr defaultRowHeight="14.5" x14ac:dyDescent="0.35"/>
  <cols>
    <col min="2" max="2" width="58" customWidth="1"/>
    <col min="3" max="3" width="20.54296875" customWidth="1"/>
    <col min="4" max="4" width="14.81640625" customWidth="1"/>
  </cols>
  <sheetData>
    <row r="1" spans="1:4" x14ac:dyDescent="0.35">
      <c r="A1" s="177"/>
      <c r="B1" s="177"/>
      <c r="C1" s="177"/>
      <c r="D1" s="177"/>
    </row>
    <row r="2" spans="1:4" x14ac:dyDescent="0.35">
      <c r="A2" s="178" t="s">
        <v>0</v>
      </c>
      <c r="B2" s="178"/>
      <c r="C2" s="178"/>
      <c r="D2" s="178"/>
    </row>
    <row r="3" spans="1:4" x14ac:dyDescent="0.35">
      <c r="A3" s="179" t="s">
        <v>1</v>
      </c>
      <c r="B3" s="179"/>
      <c r="C3" s="180" t="s">
        <v>1124</v>
      </c>
      <c r="D3" s="181"/>
    </row>
    <row r="4" spans="1:4" x14ac:dyDescent="0.35">
      <c r="A4" s="179" t="s">
        <v>2</v>
      </c>
      <c r="B4" s="179"/>
      <c r="C4" s="180" t="s">
        <v>1125</v>
      </c>
      <c r="D4" s="181"/>
    </row>
    <row r="5" spans="1:4" x14ac:dyDescent="0.35">
      <c r="A5" s="172"/>
      <c r="B5" s="172"/>
      <c r="C5" s="172"/>
      <c r="D5" s="172"/>
    </row>
    <row r="6" spans="1:4" x14ac:dyDescent="0.35">
      <c r="A6" s="172" t="s">
        <v>3</v>
      </c>
      <c r="B6" s="172"/>
      <c r="C6" s="172"/>
      <c r="D6" s="172"/>
    </row>
    <row r="7" spans="1:4" x14ac:dyDescent="0.35">
      <c r="A7" s="20" t="s">
        <v>5</v>
      </c>
      <c r="B7" s="19" t="s">
        <v>6</v>
      </c>
      <c r="C7" s="173"/>
      <c r="D7" s="174"/>
    </row>
    <row r="8" spans="1:4" x14ac:dyDescent="0.35">
      <c r="A8" s="20" t="s">
        <v>7</v>
      </c>
      <c r="B8" s="19" t="s">
        <v>8</v>
      </c>
      <c r="C8" s="172" t="s">
        <v>219</v>
      </c>
      <c r="D8" s="172"/>
    </row>
    <row r="9" spans="1:4" x14ac:dyDescent="0.35">
      <c r="A9" s="18" t="s">
        <v>9</v>
      </c>
      <c r="B9" s="2" t="s">
        <v>10</v>
      </c>
      <c r="C9" s="175"/>
      <c r="D9" s="176"/>
    </row>
    <row r="10" spans="1:4" x14ac:dyDescent="0.35">
      <c r="A10" s="20" t="s">
        <v>11</v>
      </c>
      <c r="B10" s="19" t="s">
        <v>12</v>
      </c>
      <c r="C10" s="170" t="s">
        <v>13</v>
      </c>
      <c r="D10" s="171"/>
    </row>
    <row r="11" spans="1:4" ht="15" customHeight="1" x14ac:dyDescent="0.35">
      <c r="A11" s="20" t="s">
        <v>14</v>
      </c>
      <c r="B11" s="19" t="s">
        <v>15</v>
      </c>
      <c r="C11" s="170" t="s">
        <v>16</v>
      </c>
      <c r="D11" s="171"/>
    </row>
    <row r="12" spans="1:4" x14ac:dyDescent="0.35">
      <c r="A12" s="20" t="s">
        <v>17</v>
      </c>
      <c r="B12" s="19" t="s">
        <v>18</v>
      </c>
      <c r="C12" s="182">
        <v>1</v>
      </c>
      <c r="D12" s="183"/>
    </row>
    <row r="13" spans="1:4" x14ac:dyDescent="0.35">
      <c r="A13" s="20" t="s">
        <v>19</v>
      </c>
      <c r="B13" s="19" t="s">
        <v>20</v>
      </c>
      <c r="C13" s="170">
        <v>12</v>
      </c>
      <c r="D13" s="171"/>
    </row>
    <row r="14" spans="1:4" x14ac:dyDescent="0.35">
      <c r="A14" s="184" t="s">
        <v>98</v>
      </c>
      <c r="B14" s="185"/>
      <c r="C14" s="185"/>
      <c r="D14" s="185"/>
    </row>
    <row r="15" spans="1:4" x14ac:dyDescent="0.35">
      <c r="A15" s="186" t="s">
        <v>21</v>
      </c>
      <c r="B15" s="187"/>
      <c r="C15" s="187"/>
      <c r="D15" s="188"/>
    </row>
    <row r="16" spans="1:4" x14ac:dyDescent="0.35">
      <c r="A16" s="189" t="s">
        <v>22</v>
      </c>
      <c r="B16" s="189"/>
      <c r="C16" s="189"/>
      <c r="D16" s="189"/>
    </row>
    <row r="17" spans="1:4" x14ac:dyDescent="0.35">
      <c r="A17" s="20">
        <v>1</v>
      </c>
      <c r="B17" s="19" t="s">
        <v>23</v>
      </c>
      <c r="C17" s="170" t="s">
        <v>24</v>
      </c>
      <c r="D17" s="171" t="s">
        <v>24</v>
      </c>
    </row>
    <row r="18" spans="1:4" x14ac:dyDescent="0.35">
      <c r="A18" s="20"/>
      <c r="B18" s="29"/>
      <c r="C18" s="170"/>
      <c r="D18" s="171"/>
    </row>
    <row r="19" spans="1:4" x14ac:dyDescent="0.35">
      <c r="A19" s="20">
        <v>2</v>
      </c>
      <c r="B19" s="5" t="s">
        <v>54</v>
      </c>
      <c r="C19" s="182"/>
      <c r="D19" s="183"/>
    </row>
    <row r="20" spans="1:4" x14ac:dyDescent="0.35">
      <c r="A20" s="189" t="s">
        <v>25</v>
      </c>
      <c r="B20" s="189"/>
      <c r="C20" s="189"/>
      <c r="D20" s="189"/>
    </row>
    <row r="21" spans="1:4" x14ac:dyDescent="0.35">
      <c r="A21" s="20">
        <v>3</v>
      </c>
      <c r="B21" s="190" t="s">
        <v>53</v>
      </c>
      <c r="C21" s="191"/>
      <c r="D21" s="110"/>
    </row>
    <row r="22" spans="1:4" x14ac:dyDescent="0.35">
      <c r="A22" s="20"/>
      <c r="B22" s="190" t="s">
        <v>26</v>
      </c>
      <c r="C22" s="191"/>
      <c r="D22" s="111"/>
    </row>
    <row r="23" spans="1:4" x14ac:dyDescent="0.35">
      <c r="A23" s="20">
        <v>5</v>
      </c>
      <c r="B23" s="190" t="s">
        <v>27</v>
      </c>
      <c r="C23" s="191"/>
      <c r="D23" s="112"/>
    </row>
    <row r="24" spans="1:4" x14ac:dyDescent="0.35">
      <c r="A24" s="170"/>
      <c r="B24" s="202"/>
      <c r="C24" s="202"/>
      <c r="D24" s="171"/>
    </row>
    <row r="25" spans="1:4" x14ac:dyDescent="0.35">
      <c r="A25" s="203" t="s">
        <v>28</v>
      </c>
      <c r="B25" s="203"/>
      <c r="C25" s="203"/>
      <c r="D25" s="203"/>
    </row>
    <row r="26" spans="1:4" x14ac:dyDescent="0.35">
      <c r="A26" s="204"/>
      <c r="B26" s="205"/>
      <c r="C26" s="205"/>
      <c r="D26" s="206"/>
    </row>
    <row r="27" spans="1:4" x14ac:dyDescent="0.35">
      <c r="A27" s="21">
        <v>1</v>
      </c>
      <c r="B27" s="198" t="s">
        <v>29</v>
      </c>
      <c r="C27" s="200"/>
      <c r="D27" s="21" t="s">
        <v>30</v>
      </c>
    </row>
    <row r="28" spans="1:4" x14ac:dyDescent="0.35">
      <c r="A28" s="20" t="s">
        <v>31</v>
      </c>
      <c r="B28" s="19" t="s">
        <v>32</v>
      </c>
      <c r="C28" s="30">
        <v>220</v>
      </c>
      <c r="D28" s="113">
        <f>D21/220*C28</f>
        <v>0</v>
      </c>
    </row>
    <row r="29" spans="1:4" x14ac:dyDescent="0.35">
      <c r="A29" s="20" t="s">
        <v>7</v>
      </c>
      <c r="B29" s="19" t="s">
        <v>33</v>
      </c>
      <c r="C29" s="3">
        <v>0.3</v>
      </c>
      <c r="D29" s="63">
        <f>C29*D28</f>
        <v>0</v>
      </c>
    </row>
    <row r="30" spans="1:4" x14ac:dyDescent="0.35">
      <c r="A30" s="20" t="s">
        <v>9</v>
      </c>
      <c r="B30" s="19" t="s">
        <v>35</v>
      </c>
      <c r="C30" s="3">
        <v>0</v>
      </c>
      <c r="D30" s="4">
        <f>C30*724</f>
        <v>0</v>
      </c>
    </row>
    <row r="31" spans="1:4" x14ac:dyDescent="0.35">
      <c r="A31" s="198" t="s">
        <v>36</v>
      </c>
      <c r="B31" s="199"/>
      <c r="C31" s="200"/>
      <c r="D31" s="64">
        <f>SUM(D28:D30)</f>
        <v>0</v>
      </c>
    </row>
    <row r="32" spans="1:4" x14ac:dyDescent="0.35">
      <c r="A32" s="201"/>
      <c r="B32" s="201"/>
      <c r="C32" s="201"/>
      <c r="D32" s="201"/>
    </row>
    <row r="33" spans="1:4" x14ac:dyDescent="0.35">
      <c r="A33" s="192" t="s">
        <v>55</v>
      </c>
      <c r="B33" s="193"/>
      <c r="C33" s="193"/>
      <c r="D33" s="194"/>
    </row>
    <row r="34" spans="1:4" x14ac:dyDescent="0.35">
      <c r="A34" s="195"/>
      <c r="B34" s="196"/>
      <c r="C34" s="196"/>
      <c r="D34" s="197"/>
    </row>
    <row r="35" spans="1:4" x14ac:dyDescent="0.35">
      <c r="A35" s="8" t="s">
        <v>56</v>
      </c>
      <c r="B35" s="9" t="s">
        <v>57</v>
      </c>
      <c r="C35" s="8" t="s">
        <v>42</v>
      </c>
      <c r="D35" s="8" t="s">
        <v>30</v>
      </c>
    </row>
    <row r="36" spans="1:4" x14ac:dyDescent="0.35">
      <c r="A36" s="10" t="s">
        <v>31</v>
      </c>
      <c r="B36" s="11" t="s">
        <v>58</v>
      </c>
      <c r="C36" s="114">
        <v>8.3333000000000004E-2</v>
      </c>
      <c r="D36" s="10">
        <f>C36*D31</f>
        <v>0</v>
      </c>
    </row>
    <row r="37" spans="1:4" x14ac:dyDescent="0.35">
      <c r="A37" s="10" t="s">
        <v>7</v>
      </c>
      <c r="B37" s="11" t="s">
        <v>59</v>
      </c>
      <c r="C37" s="114">
        <v>0.111111</v>
      </c>
      <c r="D37" s="10">
        <f>C37*D31</f>
        <v>0</v>
      </c>
    </row>
    <row r="38" spans="1:4" x14ac:dyDescent="0.35">
      <c r="A38" s="207" t="s">
        <v>47</v>
      </c>
      <c r="B38" s="208"/>
      <c r="C38" s="13"/>
      <c r="D38" s="6">
        <f>SUM(D36:D37)</f>
        <v>0</v>
      </c>
    </row>
    <row r="39" spans="1:4" x14ac:dyDescent="0.35">
      <c r="A39" s="195"/>
      <c r="B39" s="196"/>
      <c r="C39" s="196"/>
      <c r="D39" s="197"/>
    </row>
    <row r="40" spans="1:4" x14ac:dyDescent="0.35">
      <c r="A40" s="6" t="s">
        <v>61</v>
      </c>
      <c r="B40" s="15" t="s">
        <v>62</v>
      </c>
      <c r="C40" s="6" t="s">
        <v>42</v>
      </c>
      <c r="D40" s="6" t="s">
        <v>30</v>
      </c>
    </row>
    <row r="41" spans="1:4" x14ac:dyDescent="0.35">
      <c r="A41" s="14" t="s">
        <v>31</v>
      </c>
      <c r="B41" s="23" t="s">
        <v>43</v>
      </c>
      <c r="C41" s="115">
        <v>0.2</v>
      </c>
      <c r="D41" s="10">
        <f>C41*($E$31+$E$38)</f>
        <v>0</v>
      </c>
    </row>
    <row r="42" spans="1:4" x14ac:dyDescent="0.35">
      <c r="A42" s="14" t="s">
        <v>7</v>
      </c>
      <c r="B42" s="23" t="s">
        <v>63</v>
      </c>
      <c r="C42" s="115">
        <v>2.5000000000000001E-2</v>
      </c>
      <c r="D42" s="10">
        <f t="shared" ref="D42:D48" si="0">C42*($E$31+$E$38)</f>
        <v>0</v>
      </c>
    </row>
    <row r="43" spans="1:4" x14ac:dyDescent="0.35">
      <c r="A43" s="14" t="s">
        <v>9</v>
      </c>
      <c r="B43" s="23" t="s">
        <v>64</v>
      </c>
      <c r="C43" s="115">
        <v>0.03</v>
      </c>
      <c r="D43" s="10">
        <f t="shared" si="0"/>
        <v>0</v>
      </c>
    </row>
    <row r="44" spans="1:4" x14ac:dyDescent="0.35">
      <c r="A44" s="14" t="s">
        <v>11</v>
      </c>
      <c r="B44" s="23" t="s">
        <v>65</v>
      </c>
      <c r="C44" s="115">
        <v>1.4999999999999999E-2</v>
      </c>
      <c r="D44" s="10">
        <f t="shared" si="0"/>
        <v>0</v>
      </c>
    </row>
    <row r="45" spans="1:4" x14ac:dyDescent="0.35">
      <c r="A45" s="14" t="s">
        <v>14</v>
      </c>
      <c r="B45" s="23" t="s">
        <v>66</v>
      </c>
      <c r="C45" s="115">
        <v>0.01</v>
      </c>
      <c r="D45" s="10">
        <f t="shared" si="0"/>
        <v>0</v>
      </c>
    </row>
    <row r="46" spans="1:4" x14ac:dyDescent="0.35">
      <c r="A46" s="14" t="s">
        <v>17</v>
      </c>
      <c r="B46" s="23" t="s">
        <v>46</v>
      </c>
      <c r="C46" s="115">
        <v>6.0000000000000001E-3</v>
      </c>
      <c r="D46" s="10">
        <f t="shared" si="0"/>
        <v>0</v>
      </c>
    </row>
    <row r="47" spans="1:4" x14ac:dyDescent="0.35">
      <c r="A47" s="14" t="s">
        <v>19</v>
      </c>
      <c r="B47" s="23" t="s">
        <v>44</v>
      </c>
      <c r="C47" s="115">
        <v>2E-3</v>
      </c>
      <c r="D47" s="10">
        <f t="shared" si="0"/>
        <v>0</v>
      </c>
    </row>
    <row r="48" spans="1:4" x14ac:dyDescent="0.35">
      <c r="A48" s="14" t="s">
        <v>34</v>
      </c>
      <c r="B48" s="23" t="s">
        <v>45</v>
      </c>
      <c r="C48" s="115">
        <v>0.08</v>
      </c>
      <c r="D48" s="10">
        <f t="shared" si="0"/>
        <v>0</v>
      </c>
    </row>
    <row r="49" spans="1:4" x14ac:dyDescent="0.35">
      <c r="A49" s="207" t="s">
        <v>47</v>
      </c>
      <c r="B49" s="208"/>
      <c r="C49" s="17">
        <f>SUM(C41:C48)</f>
        <v>0.36800000000000005</v>
      </c>
      <c r="D49" s="6">
        <f>SUM(D41:D48)</f>
        <v>0</v>
      </c>
    </row>
    <row r="50" spans="1:4" x14ac:dyDescent="0.35">
      <c r="A50" s="195"/>
      <c r="B50" s="196"/>
      <c r="C50" s="196"/>
      <c r="D50" s="197"/>
    </row>
    <row r="51" spans="1:4" x14ac:dyDescent="0.35">
      <c r="A51" s="6" t="s">
        <v>67</v>
      </c>
      <c r="B51" s="15" t="s">
        <v>37</v>
      </c>
      <c r="C51" s="6" t="s">
        <v>38</v>
      </c>
      <c r="D51" s="6" t="s">
        <v>30</v>
      </c>
    </row>
    <row r="52" spans="1:4" x14ac:dyDescent="0.35">
      <c r="A52" s="14" t="s">
        <v>31</v>
      </c>
      <c r="B52" s="23" t="s">
        <v>68</v>
      </c>
      <c r="C52" s="116"/>
      <c r="D52" s="31">
        <f>C52*44</f>
        <v>0</v>
      </c>
    </row>
    <row r="53" spans="1:4" x14ac:dyDescent="0.35">
      <c r="A53" s="14" t="s">
        <v>7</v>
      </c>
      <c r="B53" s="23" t="s">
        <v>69</v>
      </c>
      <c r="C53" s="116"/>
      <c r="D53" s="31">
        <f>C53*22</f>
        <v>0</v>
      </c>
    </row>
    <row r="54" spans="1:4" x14ac:dyDescent="0.35">
      <c r="A54" s="14" t="s">
        <v>9</v>
      </c>
      <c r="B54" s="23" t="s">
        <v>1126</v>
      </c>
      <c r="C54" s="116"/>
      <c r="D54" s="22">
        <f>C54</f>
        <v>0</v>
      </c>
    </row>
    <row r="55" spans="1:4" x14ac:dyDescent="0.35">
      <c r="A55" s="14" t="s">
        <v>11</v>
      </c>
      <c r="B55" s="23" t="s">
        <v>70</v>
      </c>
      <c r="C55" s="116"/>
      <c r="D55" s="22">
        <f>C55</f>
        <v>0</v>
      </c>
    </row>
    <row r="56" spans="1:4" x14ac:dyDescent="0.35">
      <c r="A56" s="207" t="s">
        <v>91</v>
      </c>
      <c r="B56" s="209"/>
      <c r="C56" s="208"/>
      <c r="D56" s="6">
        <f>SUM(D52:D55)</f>
        <v>0</v>
      </c>
    </row>
    <row r="57" spans="1:4" x14ac:dyDescent="0.35">
      <c r="A57" s="195"/>
      <c r="B57" s="196"/>
      <c r="C57" s="196"/>
      <c r="D57" s="197"/>
    </row>
    <row r="58" spans="1:4" x14ac:dyDescent="0.35">
      <c r="A58" s="210" t="s">
        <v>72</v>
      </c>
      <c r="B58" s="211"/>
      <c r="C58" s="6" t="s">
        <v>42</v>
      </c>
      <c r="D58" s="6" t="s">
        <v>30</v>
      </c>
    </row>
    <row r="59" spans="1:4" x14ac:dyDescent="0.35">
      <c r="A59" s="14" t="s">
        <v>60</v>
      </c>
      <c r="B59" s="23" t="s">
        <v>57</v>
      </c>
      <c r="C59" s="16">
        <f>C38</f>
        <v>0</v>
      </c>
      <c r="D59" s="10">
        <f>D38</f>
        <v>0</v>
      </c>
    </row>
    <row r="60" spans="1:4" x14ac:dyDescent="0.35">
      <c r="A60" s="14" t="s">
        <v>61</v>
      </c>
      <c r="B60" s="23" t="s">
        <v>62</v>
      </c>
      <c r="C60" s="16">
        <f>C49</f>
        <v>0.36800000000000005</v>
      </c>
      <c r="D60" s="10">
        <f>D49</f>
        <v>0</v>
      </c>
    </row>
    <row r="61" spans="1:4" x14ac:dyDescent="0.35">
      <c r="A61" s="14" t="s">
        <v>71</v>
      </c>
      <c r="B61" s="23" t="s">
        <v>37</v>
      </c>
      <c r="C61" s="117"/>
      <c r="D61" s="10">
        <f>D56</f>
        <v>0</v>
      </c>
    </row>
    <row r="62" spans="1:4" x14ac:dyDescent="0.35">
      <c r="A62" s="207" t="s">
        <v>47</v>
      </c>
      <c r="B62" s="209"/>
      <c r="C62" s="208"/>
      <c r="D62" s="6">
        <f>SUM(D59:D61)</f>
        <v>0</v>
      </c>
    </row>
    <row r="63" spans="1:4" x14ac:dyDescent="0.35">
      <c r="A63" s="195"/>
      <c r="B63" s="196"/>
      <c r="C63" s="196"/>
      <c r="D63" s="197"/>
    </row>
    <row r="64" spans="1:4" x14ac:dyDescent="0.35">
      <c r="A64" s="192" t="s">
        <v>73</v>
      </c>
      <c r="B64" s="193"/>
      <c r="C64" s="193"/>
      <c r="D64" s="194"/>
    </row>
    <row r="65" spans="1:4" x14ac:dyDescent="0.35">
      <c r="A65" s="195"/>
      <c r="B65" s="196"/>
      <c r="C65" s="196"/>
      <c r="D65" s="197"/>
    </row>
    <row r="66" spans="1:4" x14ac:dyDescent="0.35">
      <c r="A66" s="21">
        <v>3</v>
      </c>
      <c r="B66" s="15" t="s">
        <v>74</v>
      </c>
      <c r="C66" s="6" t="s">
        <v>42</v>
      </c>
      <c r="D66" s="6" t="s">
        <v>30</v>
      </c>
    </row>
    <row r="67" spans="1:4" x14ac:dyDescent="0.35">
      <c r="A67" s="14" t="s">
        <v>31</v>
      </c>
      <c r="B67" s="23" t="s">
        <v>75</v>
      </c>
      <c r="C67" s="16"/>
      <c r="D67" s="10">
        <f>C67*$D$31</f>
        <v>0</v>
      </c>
    </row>
    <row r="68" spans="1:4" x14ac:dyDescent="0.35">
      <c r="A68" s="14" t="s">
        <v>7</v>
      </c>
      <c r="B68" s="23" t="s">
        <v>76</v>
      </c>
      <c r="C68" s="16"/>
      <c r="D68" s="10">
        <f t="shared" ref="D68:D72" si="1">C68*$D$31</f>
        <v>0</v>
      </c>
    </row>
    <row r="69" spans="1:4" x14ac:dyDescent="0.35">
      <c r="A69" s="14" t="s">
        <v>9</v>
      </c>
      <c r="B69" s="23" t="s">
        <v>77</v>
      </c>
      <c r="C69" s="16"/>
      <c r="D69" s="10">
        <f t="shared" si="1"/>
        <v>0</v>
      </c>
    </row>
    <row r="70" spans="1:4" x14ac:dyDescent="0.35">
      <c r="A70" s="14" t="s">
        <v>11</v>
      </c>
      <c r="B70" s="23" t="s">
        <v>78</v>
      </c>
      <c r="C70" s="16"/>
      <c r="D70" s="10">
        <f t="shared" si="1"/>
        <v>0</v>
      </c>
    </row>
    <row r="71" spans="1:4" x14ac:dyDescent="0.35">
      <c r="A71" s="14" t="s">
        <v>14</v>
      </c>
      <c r="B71" s="23" t="s">
        <v>79</v>
      </c>
      <c r="C71" s="16"/>
      <c r="D71" s="10">
        <f t="shared" si="1"/>
        <v>0</v>
      </c>
    </row>
    <row r="72" spans="1:4" x14ac:dyDescent="0.35">
      <c r="A72" s="14" t="s">
        <v>17</v>
      </c>
      <c r="B72" s="23" t="s">
        <v>80</v>
      </c>
      <c r="C72" s="16"/>
      <c r="D72" s="10">
        <f t="shared" si="1"/>
        <v>0</v>
      </c>
    </row>
    <row r="73" spans="1:4" x14ac:dyDescent="0.35">
      <c r="A73" s="207" t="s">
        <v>90</v>
      </c>
      <c r="B73" s="212"/>
      <c r="C73" s="13">
        <f>SUM(C67:C72)</f>
        <v>0</v>
      </c>
      <c r="D73" s="6">
        <f>SUM(D67:D72)</f>
        <v>0</v>
      </c>
    </row>
    <row r="74" spans="1:4" x14ac:dyDescent="0.35">
      <c r="A74" s="195"/>
      <c r="B74" s="196"/>
      <c r="C74" s="196"/>
      <c r="D74" s="197"/>
    </row>
    <row r="75" spans="1:4" x14ac:dyDescent="0.35">
      <c r="A75" s="192" t="s">
        <v>81</v>
      </c>
      <c r="B75" s="193"/>
      <c r="C75" s="193"/>
      <c r="D75" s="194"/>
    </row>
    <row r="76" spans="1:4" x14ac:dyDescent="0.35">
      <c r="A76" s="215"/>
      <c r="B76" s="216"/>
      <c r="C76" s="216"/>
      <c r="D76" s="217"/>
    </row>
    <row r="77" spans="1:4" x14ac:dyDescent="0.35">
      <c r="A77" s="6" t="s">
        <v>41</v>
      </c>
      <c r="B77" s="15" t="s">
        <v>82</v>
      </c>
      <c r="C77" s="13" t="s">
        <v>42</v>
      </c>
      <c r="D77" s="6" t="s">
        <v>30</v>
      </c>
    </row>
    <row r="78" spans="1:4" x14ac:dyDescent="0.35">
      <c r="A78" s="14" t="s">
        <v>31</v>
      </c>
      <c r="B78" s="23" t="s">
        <v>1127</v>
      </c>
      <c r="C78" s="115"/>
      <c r="D78" s="10"/>
    </row>
    <row r="79" spans="1:4" x14ac:dyDescent="0.35">
      <c r="A79" s="14" t="s">
        <v>7</v>
      </c>
      <c r="B79" s="23" t="s">
        <v>82</v>
      </c>
      <c r="C79" s="115"/>
      <c r="D79" s="10"/>
    </row>
    <row r="80" spans="1:4" x14ac:dyDescent="0.35">
      <c r="A80" s="14" t="s">
        <v>9</v>
      </c>
      <c r="B80" s="23" t="s">
        <v>83</v>
      </c>
      <c r="C80" s="115"/>
      <c r="D80" s="10"/>
    </row>
    <row r="81" spans="1:4" x14ac:dyDescent="0.35">
      <c r="A81" s="14" t="s">
        <v>11</v>
      </c>
      <c r="B81" s="23" t="s">
        <v>50</v>
      </c>
      <c r="C81" s="115"/>
      <c r="D81" s="10"/>
    </row>
    <row r="82" spans="1:4" x14ac:dyDescent="0.35">
      <c r="A82" s="14" t="s">
        <v>14</v>
      </c>
      <c r="B82" s="23" t="s">
        <v>49</v>
      </c>
      <c r="C82" s="115"/>
      <c r="D82" s="10"/>
    </row>
    <row r="83" spans="1:4" x14ac:dyDescent="0.35">
      <c r="A83" s="14" t="s">
        <v>17</v>
      </c>
      <c r="B83" s="23" t="s">
        <v>1128</v>
      </c>
      <c r="C83" s="115"/>
      <c r="D83" s="10"/>
    </row>
    <row r="84" spans="1:4" x14ac:dyDescent="0.35">
      <c r="A84" s="207" t="s">
        <v>47</v>
      </c>
      <c r="B84" s="208"/>
      <c r="C84" s="13">
        <f>SUM(C78:C83)</f>
        <v>0</v>
      </c>
      <c r="D84" s="6">
        <f>SUM(D78:D83)</f>
        <v>0</v>
      </c>
    </row>
    <row r="85" spans="1:4" x14ac:dyDescent="0.35">
      <c r="A85" s="195"/>
      <c r="B85" s="196"/>
      <c r="C85" s="196"/>
      <c r="D85" s="197"/>
    </row>
    <row r="86" spans="1:4" x14ac:dyDescent="0.35">
      <c r="A86" s="7" t="s">
        <v>48</v>
      </c>
      <c r="B86" s="7" t="s">
        <v>84</v>
      </c>
      <c r="C86" s="13" t="s">
        <v>42</v>
      </c>
      <c r="D86" s="6" t="s">
        <v>30</v>
      </c>
    </row>
    <row r="87" spans="1:4" x14ac:dyDescent="0.35">
      <c r="A87" s="10" t="s">
        <v>31</v>
      </c>
      <c r="B87" s="11" t="s">
        <v>85</v>
      </c>
      <c r="C87" s="114"/>
      <c r="D87" s="10">
        <f>C87*D31</f>
        <v>0</v>
      </c>
    </row>
    <row r="88" spans="1:4" x14ac:dyDescent="0.35">
      <c r="A88" s="10" t="s">
        <v>7</v>
      </c>
      <c r="B88" s="25" t="s">
        <v>86</v>
      </c>
      <c r="C88" s="12"/>
      <c r="D88" s="10">
        <f>C88*D31</f>
        <v>0</v>
      </c>
    </row>
    <row r="89" spans="1:4" x14ac:dyDescent="0.35">
      <c r="A89" s="207" t="s">
        <v>47</v>
      </c>
      <c r="B89" s="208"/>
      <c r="C89" s="27">
        <f>SUM(C87:C88)</f>
        <v>0</v>
      </c>
      <c r="D89" s="26">
        <f>SUM(D87:D88)</f>
        <v>0</v>
      </c>
    </row>
    <row r="90" spans="1:4" x14ac:dyDescent="0.35">
      <c r="A90" s="195"/>
      <c r="B90" s="196"/>
      <c r="C90" s="196"/>
      <c r="D90" s="197"/>
    </row>
    <row r="91" spans="1:4" x14ac:dyDescent="0.35">
      <c r="A91" s="207" t="s">
        <v>87</v>
      </c>
      <c r="B91" s="208"/>
      <c r="C91" s="6" t="s">
        <v>42</v>
      </c>
      <c r="D91" s="6" t="s">
        <v>30</v>
      </c>
    </row>
    <row r="92" spans="1:4" x14ac:dyDescent="0.35">
      <c r="A92" s="10" t="s">
        <v>41</v>
      </c>
      <c r="B92" s="11" t="s">
        <v>82</v>
      </c>
      <c r="C92" s="12">
        <f>C84</f>
        <v>0</v>
      </c>
      <c r="D92" s="10">
        <f>D84</f>
        <v>0</v>
      </c>
    </row>
    <row r="93" spans="1:4" x14ac:dyDescent="0.35">
      <c r="A93" s="10" t="s">
        <v>48</v>
      </c>
      <c r="B93" s="11" t="s">
        <v>84</v>
      </c>
      <c r="C93" s="12">
        <f>C89</f>
        <v>0</v>
      </c>
      <c r="D93" s="10">
        <f>D89</f>
        <v>0</v>
      </c>
    </row>
    <row r="94" spans="1:4" x14ac:dyDescent="0.35">
      <c r="A94" s="207" t="s">
        <v>89</v>
      </c>
      <c r="B94" s="208"/>
      <c r="C94" s="24">
        <f>SUM(C92:C93)</f>
        <v>0</v>
      </c>
      <c r="D94" s="6">
        <f>SUM(D92:D93)</f>
        <v>0</v>
      </c>
    </row>
    <row r="95" spans="1:4" x14ac:dyDescent="0.35">
      <c r="A95" s="195"/>
      <c r="B95" s="196"/>
      <c r="C95" s="196"/>
      <c r="D95" s="197"/>
    </row>
    <row r="96" spans="1:4" x14ac:dyDescent="0.35">
      <c r="A96" s="192" t="s">
        <v>88</v>
      </c>
      <c r="B96" s="193"/>
      <c r="C96" s="193"/>
      <c r="D96" s="194"/>
    </row>
    <row r="97" spans="1:4" x14ac:dyDescent="0.35">
      <c r="A97" s="215"/>
      <c r="B97" s="216"/>
      <c r="C97" s="216"/>
      <c r="D97" s="217"/>
    </row>
    <row r="98" spans="1:4" x14ac:dyDescent="0.35">
      <c r="A98" s="21">
        <v>5</v>
      </c>
      <c r="B98" s="207" t="s">
        <v>39</v>
      </c>
      <c r="C98" s="208"/>
      <c r="D98" s="6" t="s">
        <v>30</v>
      </c>
    </row>
    <row r="99" spans="1:4" x14ac:dyDescent="0.35">
      <c r="A99" s="14" t="s">
        <v>31</v>
      </c>
      <c r="B99" s="218" t="s">
        <v>1129</v>
      </c>
      <c r="C99" s="219"/>
      <c r="D99" s="118"/>
    </row>
    <row r="100" spans="1:4" x14ac:dyDescent="0.35">
      <c r="A100" s="14" t="s">
        <v>7</v>
      </c>
      <c r="B100" s="218" t="s">
        <v>1130</v>
      </c>
      <c r="C100" s="219"/>
      <c r="D100" s="118"/>
    </row>
    <row r="101" spans="1:4" x14ac:dyDescent="0.35">
      <c r="A101" s="119" t="s">
        <v>9</v>
      </c>
      <c r="B101" s="213" t="s">
        <v>1131</v>
      </c>
      <c r="C101" s="214"/>
      <c r="D101" s="120"/>
    </row>
    <row r="102" spans="1:4" x14ac:dyDescent="0.35">
      <c r="A102" s="14" t="s">
        <v>11</v>
      </c>
      <c r="B102" s="218" t="s">
        <v>1132</v>
      </c>
      <c r="C102" s="219"/>
      <c r="D102" s="118"/>
    </row>
    <row r="103" spans="1:4" x14ac:dyDescent="0.35">
      <c r="A103" s="207" t="s">
        <v>40</v>
      </c>
      <c r="B103" s="209"/>
      <c r="C103" s="208"/>
      <c r="D103" s="6">
        <f>SUM(D99:D102)</f>
        <v>0</v>
      </c>
    </row>
    <row r="104" spans="1:4" x14ac:dyDescent="0.35">
      <c r="A104" s="195"/>
      <c r="B104" s="196"/>
      <c r="C104" s="196"/>
      <c r="D104" s="197"/>
    </row>
    <row r="105" spans="1:4" x14ac:dyDescent="0.35">
      <c r="A105" s="192" t="s">
        <v>1133</v>
      </c>
      <c r="B105" s="193"/>
      <c r="C105" s="193"/>
      <c r="D105" s="194">
        <f>D31+D62+D73+D94+D103</f>
        <v>0</v>
      </c>
    </row>
    <row r="106" spans="1:4" x14ac:dyDescent="0.35">
      <c r="A106" s="119" t="s">
        <v>31</v>
      </c>
      <c r="B106" s="124" t="s">
        <v>1134</v>
      </c>
      <c r="C106" s="123">
        <v>0</v>
      </c>
      <c r="D106" s="122">
        <f>(D31+D62+D73+D94+D103)*C106</f>
        <v>0</v>
      </c>
    </row>
    <row r="107" spans="1:4" x14ac:dyDescent="0.35">
      <c r="A107" s="119" t="s">
        <v>7</v>
      </c>
      <c r="B107" s="124" t="s">
        <v>1135</v>
      </c>
      <c r="C107" s="123">
        <v>0</v>
      </c>
      <c r="D107" s="122">
        <f>(D31+D62+D73+D94+D103+D106)*C107</f>
        <v>0</v>
      </c>
    </row>
    <row r="108" spans="1:4" x14ac:dyDescent="0.35">
      <c r="A108" s="119" t="s">
        <v>9</v>
      </c>
      <c r="B108" s="124" t="s">
        <v>1136</v>
      </c>
      <c r="C108" s="123">
        <v>0</v>
      </c>
      <c r="D108" s="122"/>
    </row>
    <row r="109" spans="1:4" x14ac:dyDescent="0.35">
      <c r="A109" s="121"/>
      <c r="B109" s="124" t="s">
        <v>1137</v>
      </c>
      <c r="C109" s="123">
        <v>0</v>
      </c>
      <c r="D109" s="122"/>
    </row>
    <row r="110" spans="1:4" x14ac:dyDescent="0.35">
      <c r="A110" s="121"/>
      <c r="B110" s="124" t="s">
        <v>1138</v>
      </c>
      <c r="C110" s="123">
        <v>0</v>
      </c>
      <c r="D110" s="122"/>
    </row>
    <row r="111" spans="1:4" x14ac:dyDescent="0.35">
      <c r="A111" s="121"/>
      <c r="B111" s="124" t="s">
        <v>1139</v>
      </c>
      <c r="C111" s="123">
        <v>0</v>
      </c>
      <c r="D111" s="122"/>
    </row>
    <row r="112" spans="1:4" x14ac:dyDescent="0.35">
      <c r="A112" s="195"/>
      <c r="B112" s="196"/>
      <c r="C112" s="196"/>
      <c r="D112" s="197"/>
    </row>
    <row r="113" spans="1:4" x14ac:dyDescent="0.35">
      <c r="A113" s="198" t="s">
        <v>92</v>
      </c>
      <c r="B113" s="199"/>
      <c r="C113" s="200"/>
      <c r="D113" s="92">
        <f>SUM(D106:D108)</f>
        <v>0</v>
      </c>
    </row>
    <row r="114" spans="1:4" x14ac:dyDescent="0.35">
      <c r="A114" s="190" t="s">
        <v>51</v>
      </c>
      <c r="B114" s="224"/>
      <c r="C114" s="224"/>
      <c r="D114" s="191"/>
    </row>
    <row r="115" spans="1:4" x14ac:dyDescent="0.35">
      <c r="A115" s="20" t="s">
        <v>31</v>
      </c>
      <c r="B115" s="190" t="s">
        <v>52</v>
      </c>
      <c r="C115" s="191"/>
      <c r="D115" s="28">
        <f>D31</f>
        <v>0</v>
      </c>
    </row>
    <row r="116" spans="1:4" x14ac:dyDescent="0.35">
      <c r="A116" s="20" t="s">
        <v>7</v>
      </c>
      <c r="B116" s="190" t="s">
        <v>93</v>
      </c>
      <c r="C116" s="191"/>
      <c r="D116" s="28">
        <f>D62</f>
        <v>0</v>
      </c>
    </row>
    <row r="117" spans="1:4" x14ac:dyDescent="0.35">
      <c r="A117" s="20" t="s">
        <v>9</v>
      </c>
      <c r="B117" s="190" t="s">
        <v>94</v>
      </c>
      <c r="C117" s="191"/>
      <c r="D117" s="28">
        <f>D73</f>
        <v>0</v>
      </c>
    </row>
    <row r="118" spans="1:4" x14ac:dyDescent="0.35">
      <c r="A118" s="20" t="s">
        <v>11</v>
      </c>
      <c r="B118" s="190" t="s">
        <v>95</v>
      </c>
      <c r="C118" s="191"/>
      <c r="D118" s="28">
        <f>D94</f>
        <v>0</v>
      </c>
    </row>
    <row r="119" spans="1:4" x14ac:dyDescent="0.35">
      <c r="A119" s="20" t="s">
        <v>14</v>
      </c>
      <c r="B119" s="190" t="s">
        <v>96</v>
      </c>
      <c r="C119" s="191"/>
      <c r="D119" s="28">
        <f>D103</f>
        <v>0</v>
      </c>
    </row>
    <row r="120" spans="1:4" x14ac:dyDescent="0.35">
      <c r="A120" s="221" t="s">
        <v>97</v>
      </c>
      <c r="B120" s="222"/>
      <c r="C120" s="223"/>
      <c r="D120" s="28">
        <f>SUM(D115:D119)</f>
        <v>0</v>
      </c>
    </row>
    <row r="121" spans="1:4" x14ac:dyDescent="0.35">
      <c r="A121" s="125" t="s">
        <v>17</v>
      </c>
      <c r="B121" s="225" t="s">
        <v>1140</v>
      </c>
      <c r="C121" s="226"/>
      <c r="D121" s="126">
        <f>D113</f>
        <v>0</v>
      </c>
    </row>
    <row r="122" spans="1:4" x14ac:dyDescent="0.35">
      <c r="A122" s="220" t="s">
        <v>1141</v>
      </c>
      <c r="B122" s="220"/>
      <c r="C122" s="220"/>
      <c r="D122" s="127">
        <f>SUM(D121+D119)</f>
        <v>0</v>
      </c>
    </row>
  </sheetData>
  <mergeCells count="76">
    <mergeCell ref="A122:C122"/>
    <mergeCell ref="A104:D104"/>
    <mergeCell ref="A105:D105"/>
    <mergeCell ref="A112:D112"/>
    <mergeCell ref="A113:C113"/>
    <mergeCell ref="A114:D114"/>
    <mergeCell ref="B115:C115"/>
    <mergeCell ref="B116:C116"/>
    <mergeCell ref="B117:C117"/>
    <mergeCell ref="B118:C118"/>
    <mergeCell ref="B119:C119"/>
    <mergeCell ref="A120:C120"/>
    <mergeCell ref="B101:C101"/>
    <mergeCell ref="A103:C103"/>
    <mergeCell ref="B100:C100"/>
    <mergeCell ref="B102:C102"/>
    <mergeCell ref="B121:C121"/>
    <mergeCell ref="A95:D95"/>
    <mergeCell ref="A96:D96"/>
    <mergeCell ref="A97:D97"/>
    <mergeCell ref="B98:C98"/>
    <mergeCell ref="B99:C99"/>
    <mergeCell ref="A85:D85"/>
    <mergeCell ref="A89:B89"/>
    <mergeCell ref="A90:D90"/>
    <mergeCell ref="A91:B91"/>
    <mergeCell ref="A94:B94"/>
    <mergeCell ref="A62:C62"/>
    <mergeCell ref="A63:D63"/>
    <mergeCell ref="A75:D75"/>
    <mergeCell ref="A76:D76"/>
    <mergeCell ref="A84:B84"/>
    <mergeCell ref="B22:C22"/>
    <mergeCell ref="B23:C23"/>
    <mergeCell ref="A24:D24"/>
    <mergeCell ref="A25:D25"/>
    <mergeCell ref="A26:D26"/>
    <mergeCell ref="C17:D17"/>
    <mergeCell ref="C18:D18"/>
    <mergeCell ref="C19:D19"/>
    <mergeCell ref="A20:D20"/>
    <mergeCell ref="B21:C21"/>
    <mergeCell ref="A1:D1"/>
    <mergeCell ref="A2:D2"/>
    <mergeCell ref="A3:B3"/>
    <mergeCell ref="C3:D3"/>
    <mergeCell ref="A4:B4"/>
    <mergeCell ref="C4:D4"/>
    <mergeCell ref="A64:D64"/>
    <mergeCell ref="A65:D65"/>
    <mergeCell ref="A73:B73"/>
    <mergeCell ref="A74:D74"/>
    <mergeCell ref="B27:C27"/>
    <mergeCell ref="A31:C31"/>
    <mergeCell ref="A32:D32"/>
    <mergeCell ref="A33:D33"/>
    <mergeCell ref="A34:D34"/>
    <mergeCell ref="A38:B38"/>
    <mergeCell ref="A39:D39"/>
    <mergeCell ref="A49:B49"/>
    <mergeCell ref="A50:D50"/>
    <mergeCell ref="A56:C56"/>
    <mergeCell ref="A57:D57"/>
    <mergeCell ref="A58:B58"/>
    <mergeCell ref="A16:D16"/>
    <mergeCell ref="C7:D7"/>
    <mergeCell ref="C8:D8"/>
    <mergeCell ref="C9:D9"/>
    <mergeCell ref="C10:D10"/>
    <mergeCell ref="C11:D11"/>
    <mergeCell ref="C12:D12"/>
    <mergeCell ref="A5:D5"/>
    <mergeCell ref="A6:D6"/>
    <mergeCell ref="C13:D13"/>
    <mergeCell ref="A14:D14"/>
    <mergeCell ref="A15:D15"/>
  </mergeCells>
  <pageMargins left="0.511811024" right="0.511811024" top="0.78740157499999996" bottom="0.78740157499999996" header="0.31496062000000002" footer="0.31496062000000002"/>
  <pageSetup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9"/>
  <sheetViews>
    <sheetView zoomScaleNormal="100" zoomScaleSheetLayoutView="100" workbookViewId="0">
      <selection activeCell="J11" sqref="J11"/>
    </sheetView>
  </sheetViews>
  <sheetFormatPr defaultColWidth="8.81640625" defaultRowHeight="15" customHeight="1" x14ac:dyDescent="0.35"/>
  <cols>
    <col min="1" max="1" width="38.54296875" style="1" customWidth="1"/>
    <col min="2" max="2" width="18.453125" style="39" customWidth="1"/>
    <col min="3" max="3" width="8.81640625" style="1"/>
    <col min="4" max="4" width="13.7265625" style="40" customWidth="1"/>
    <col min="5" max="5" width="15.81640625" style="40" customWidth="1"/>
    <col min="6" max="6" width="11.26953125" style="1" bestFit="1" customWidth="1"/>
    <col min="7" max="7" width="9.26953125" style="1" bestFit="1" customWidth="1"/>
    <col min="8" max="16384" width="8.81640625" style="1"/>
  </cols>
  <sheetData>
    <row r="1" spans="1:7" ht="15" customHeight="1" x14ac:dyDescent="0.35">
      <c r="A1" s="227" t="s">
        <v>1143</v>
      </c>
      <c r="B1" s="227"/>
      <c r="C1" s="227"/>
      <c r="D1" s="227"/>
      <c r="E1" s="227"/>
    </row>
    <row r="2" spans="1:7" ht="35.25" customHeight="1" x14ac:dyDescent="0.35">
      <c r="A2" s="49" t="s">
        <v>214</v>
      </c>
      <c r="B2" s="48" t="s">
        <v>218</v>
      </c>
      <c r="C2" s="48" t="s">
        <v>165</v>
      </c>
      <c r="D2" s="50" t="s">
        <v>217</v>
      </c>
      <c r="E2" s="50" t="s">
        <v>166</v>
      </c>
    </row>
    <row r="3" spans="1:7" ht="15" customHeight="1" x14ac:dyDescent="0.35">
      <c r="A3" s="44" t="s">
        <v>98</v>
      </c>
      <c r="B3" s="43" t="s">
        <v>215</v>
      </c>
      <c r="C3" s="43">
        <v>1</v>
      </c>
      <c r="D3" s="47"/>
      <c r="E3" s="42">
        <f>C3*D3</f>
        <v>0</v>
      </c>
    </row>
    <row r="4" spans="1:7" ht="15" customHeight="1" x14ac:dyDescent="0.35">
      <c r="A4" s="44" t="s">
        <v>4</v>
      </c>
      <c r="B4" s="43" t="s">
        <v>216</v>
      </c>
      <c r="C4" s="43">
        <v>1</v>
      </c>
      <c r="D4" s="47"/>
      <c r="E4" s="42">
        <f>C4*D4</f>
        <v>0</v>
      </c>
    </row>
    <row r="5" spans="1:7" ht="15" customHeight="1" x14ac:dyDescent="0.35">
      <c r="A5" s="44" t="s">
        <v>101</v>
      </c>
      <c r="B5" s="43" t="s">
        <v>216</v>
      </c>
      <c r="C5" s="43">
        <v>1</v>
      </c>
      <c r="D5" s="47"/>
      <c r="E5" s="42">
        <f>C5*D5</f>
        <v>0</v>
      </c>
    </row>
    <row r="6" spans="1:7" ht="15" customHeight="1" x14ac:dyDescent="0.35">
      <c r="A6" s="44" t="s">
        <v>168</v>
      </c>
      <c r="B6" s="43" t="s">
        <v>216</v>
      </c>
      <c r="C6" s="43">
        <v>1</v>
      </c>
      <c r="D6" s="47"/>
      <c r="E6" s="42">
        <f>C6*D6</f>
        <v>0</v>
      </c>
    </row>
    <row r="7" spans="1:7" ht="15" customHeight="1" x14ac:dyDescent="0.35">
      <c r="A7" s="44" t="s">
        <v>1050</v>
      </c>
      <c r="B7" s="43" t="s">
        <v>220</v>
      </c>
      <c r="C7" s="43">
        <v>1</v>
      </c>
      <c r="D7" s="47"/>
      <c r="E7" s="42">
        <f>C7*D7</f>
        <v>0</v>
      </c>
    </row>
    <row r="8" spans="1:7" ht="15" customHeight="1" x14ac:dyDescent="0.35">
      <c r="A8" s="228" t="s">
        <v>1142</v>
      </c>
      <c r="B8" s="229"/>
      <c r="C8" s="229"/>
      <c r="D8" s="230"/>
      <c r="E8" s="41">
        <f>SUM(E3:E7)</f>
        <v>0</v>
      </c>
      <c r="G8" s="91"/>
    </row>
    <row r="9" spans="1:7" ht="15" customHeight="1" x14ac:dyDescent="0.35">
      <c r="A9" s="228" t="s">
        <v>164</v>
      </c>
      <c r="B9" s="229"/>
      <c r="C9" s="229"/>
      <c r="D9" s="230"/>
      <c r="E9" s="41">
        <f>E8*12</f>
        <v>0</v>
      </c>
      <c r="G9" s="91"/>
    </row>
  </sheetData>
  <mergeCells count="3">
    <mergeCell ref="A1:E1"/>
    <mergeCell ref="A8:D8"/>
    <mergeCell ref="A9:D9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Q17"/>
  <sheetViews>
    <sheetView workbookViewId="0">
      <selection activeCell="K27" sqref="K27"/>
    </sheetView>
  </sheetViews>
  <sheetFormatPr defaultRowHeight="12.5" x14ac:dyDescent="0.25"/>
  <cols>
    <col min="1" max="1" width="5.453125" style="32" customWidth="1"/>
    <col min="2" max="2" width="51.81640625" style="32" customWidth="1"/>
    <col min="3" max="3" width="6.1796875" style="32" customWidth="1"/>
    <col min="4" max="4" width="8.7265625" style="32" customWidth="1"/>
    <col min="5" max="5" width="10.54296875" style="32" customWidth="1"/>
    <col min="6" max="6" width="13.453125" style="32" customWidth="1"/>
    <col min="7" max="7" width="14" style="32" customWidth="1"/>
    <col min="8" max="8" width="13.81640625" style="32" customWidth="1"/>
    <col min="9" max="9" width="12.54296875" style="32" bestFit="1" customWidth="1"/>
    <col min="10" max="10" width="9.1796875" style="32"/>
    <col min="11" max="11" width="10.7265625" style="32" bestFit="1" customWidth="1"/>
    <col min="12" max="257" width="9.1796875" style="32"/>
    <col min="258" max="258" width="51.81640625" style="32" customWidth="1"/>
    <col min="259" max="259" width="6.1796875" style="32" customWidth="1"/>
    <col min="260" max="260" width="8.7265625" style="32" customWidth="1"/>
    <col min="261" max="261" width="10.54296875" style="32" customWidth="1"/>
    <col min="262" max="262" width="13.453125" style="32" customWidth="1"/>
    <col min="263" max="263" width="14" style="32" customWidth="1"/>
    <col min="264" max="264" width="13.81640625" style="32" customWidth="1"/>
    <col min="265" max="265" width="13.453125" style="32" customWidth="1"/>
    <col min="266" max="513" width="9.1796875" style="32"/>
    <col min="514" max="514" width="51.81640625" style="32" customWidth="1"/>
    <col min="515" max="515" width="6.1796875" style="32" customWidth="1"/>
    <col min="516" max="516" width="8.7265625" style="32" customWidth="1"/>
    <col min="517" max="517" width="10.54296875" style="32" customWidth="1"/>
    <col min="518" max="518" width="13.453125" style="32" customWidth="1"/>
    <col min="519" max="519" width="14" style="32" customWidth="1"/>
    <col min="520" max="520" width="13.81640625" style="32" customWidth="1"/>
    <col min="521" max="521" width="13.453125" style="32" customWidth="1"/>
    <col min="522" max="769" width="9.1796875" style="32"/>
    <col min="770" max="770" width="51.81640625" style="32" customWidth="1"/>
    <col min="771" max="771" width="6.1796875" style="32" customWidth="1"/>
    <col min="772" max="772" width="8.7265625" style="32" customWidth="1"/>
    <col min="773" max="773" width="10.54296875" style="32" customWidth="1"/>
    <col min="774" max="774" width="13.453125" style="32" customWidth="1"/>
    <col min="775" max="775" width="14" style="32" customWidth="1"/>
    <col min="776" max="776" width="13.81640625" style="32" customWidth="1"/>
    <col min="777" max="777" width="13.453125" style="32" customWidth="1"/>
    <col min="778" max="1025" width="9.1796875" style="32"/>
    <col min="1026" max="1026" width="51.81640625" style="32" customWidth="1"/>
    <col min="1027" max="1027" width="6.1796875" style="32" customWidth="1"/>
    <col min="1028" max="1028" width="8.7265625" style="32" customWidth="1"/>
    <col min="1029" max="1029" width="10.54296875" style="32" customWidth="1"/>
    <col min="1030" max="1030" width="13.453125" style="32" customWidth="1"/>
    <col min="1031" max="1031" width="14" style="32" customWidth="1"/>
    <col min="1032" max="1032" width="13.81640625" style="32" customWidth="1"/>
    <col min="1033" max="1033" width="13.453125" style="32" customWidth="1"/>
    <col min="1034" max="1281" width="9.1796875" style="32"/>
    <col min="1282" max="1282" width="51.81640625" style="32" customWidth="1"/>
    <col min="1283" max="1283" width="6.1796875" style="32" customWidth="1"/>
    <col min="1284" max="1284" width="8.7265625" style="32" customWidth="1"/>
    <col min="1285" max="1285" width="10.54296875" style="32" customWidth="1"/>
    <col min="1286" max="1286" width="13.453125" style="32" customWidth="1"/>
    <col min="1287" max="1287" width="14" style="32" customWidth="1"/>
    <col min="1288" max="1288" width="13.81640625" style="32" customWidth="1"/>
    <col min="1289" max="1289" width="13.453125" style="32" customWidth="1"/>
    <col min="1290" max="1537" width="9.1796875" style="32"/>
    <col min="1538" max="1538" width="51.81640625" style="32" customWidth="1"/>
    <col min="1539" max="1539" width="6.1796875" style="32" customWidth="1"/>
    <col min="1540" max="1540" width="8.7265625" style="32" customWidth="1"/>
    <col min="1541" max="1541" width="10.54296875" style="32" customWidth="1"/>
    <col min="1542" max="1542" width="13.453125" style="32" customWidth="1"/>
    <col min="1543" max="1543" width="14" style="32" customWidth="1"/>
    <col min="1544" max="1544" width="13.81640625" style="32" customWidth="1"/>
    <col min="1545" max="1545" width="13.453125" style="32" customWidth="1"/>
    <col min="1546" max="1793" width="9.1796875" style="32"/>
    <col min="1794" max="1794" width="51.81640625" style="32" customWidth="1"/>
    <col min="1795" max="1795" width="6.1796875" style="32" customWidth="1"/>
    <col min="1796" max="1796" width="8.7265625" style="32" customWidth="1"/>
    <col min="1797" max="1797" width="10.54296875" style="32" customWidth="1"/>
    <col min="1798" max="1798" width="13.453125" style="32" customWidth="1"/>
    <col min="1799" max="1799" width="14" style="32" customWidth="1"/>
    <col min="1800" max="1800" width="13.81640625" style="32" customWidth="1"/>
    <col min="1801" max="1801" width="13.453125" style="32" customWidth="1"/>
    <col min="1802" max="2049" width="9.1796875" style="32"/>
    <col min="2050" max="2050" width="51.81640625" style="32" customWidth="1"/>
    <col min="2051" max="2051" width="6.1796875" style="32" customWidth="1"/>
    <col min="2052" max="2052" width="8.7265625" style="32" customWidth="1"/>
    <col min="2053" max="2053" width="10.54296875" style="32" customWidth="1"/>
    <col min="2054" max="2054" width="13.453125" style="32" customWidth="1"/>
    <col min="2055" max="2055" width="14" style="32" customWidth="1"/>
    <col min="2056" max="2056" width="13.81640625" style="32" customWidth="1"/>
    <col min="2057" max="2057" width="13.453125" style="32" customWidth="1"/>
    <col min="2058" max="2305" width="9.1796875" style="32"/>
    <col min="2306" max="2306" width="51.81640625" style="32" customWidth="1"/>
    <col min="2307" max="2307" width="6.1796875" style="32" customWidth="1"/>
    <col min="2308" max="2308" width="8.7265625" style="32" customWidth="1"/>
    <col min="2309" max="2309" width="10.54296875" style="32" customWidth="1"/>
    <col min="2310" max="2310" width="13.453125" style="32" customWidth="1"/>
    <col min="2311" max="2311" width="14" style="32" customWidth="1"/>
    <col min="2312" max="2312" width="13.81640625" style="32" customWidth="1"/>
    <col min="2313" max="2313" width="13.453125" style="32" customWidth="1"/>
    <col min="2314" max="2561" width="9.1796875" style="32"/>
    <col min="2562" max="2562" width="51.81640625" style="32" customWidth="1"/>
    <col min="2563" max="2563" width="6.1796875" style="32" customWidth="1"/>
    <col min="2564" max="2564" width="8.7265625" style="32" customWidth="1"/>
    <col min="2565" max="2565" width="10.54296875" style="32" customWidth="1"/>
    <col min="2566" max="2566" width="13.453125" style="32" customWidth="1"/>
    <col min="2567" max="2567" width="14" style="32" customWidth="1"/>
    <col min="2568" max="2568" width="13.81640625" style="32" customWidth="1"/>
    <col min="2569" max="2569" width="13.453125" style="32" customWidth="1"/>
    <col min="2570" max="2817" width="9.1796875" style="32"/>
    <col min="2818" max="2818" width="51.81640625" style="32" customWidth="1"/>
    <col min="2819" max="2819" width="6.1796875" style="32" customWidth="1"/>
    <col min="2820" max="2820" width="8.7265625" style="32" customWidth="1"/>
    <col min="2821" max="2821" width="10.54296875" style="32" customWidth="1"/>
    <col min="2822" max="2822" width="13.453125" style="32" customWidth="1"/>
    <col min="2823" max="2823" width="14" style="32" customWidth="1"/>
    <col min="2824" max="2824" width="13.81640625" style="32" customWidth="1"/>
    <col min="2825" max="2825" width="13.453125" style="32" customWidth="1"/>
    <col min="2826" max="3073" width="9.1796875" style="32"/>
    <col min="3074" max="3074" width="51.81640625" style="32" customWidth="1"/>
    <col min="3075" max="3075" width="6.1796875" style="32" customWidth="1"/>
    <col min="3076" max="3076" width="8.7265625" style="32" customWidth="1"/>
    <col min="3077" max="3077" width="10.54296875" style="32" customWidth="1"/>
    <col min="3078" max="3078" width="13.453125" style="32" customWidth="1"/>
    <col min="3079" max="3079" width="14" style="32" customWidth="1"/>
    <col min="3080" max="3080" width="13.81640625" style="32" customWidth="1"/>
    <col min="3081" max="3081" width="13.453125" style="32" customWidth="1"/>
    <col min="3082" max="3329" width="9.1796875" style="32"/>
    <col min="3330" max="3330" width="51.81640625" style="32" customWidth="1"/>
    <col min="3331" max="3331" width="6.1796875" style="32" customWidth="1"/>
    <col min="3332" max="3332" width="8.7265625" style="32" customWidth="1"/>
    <col min="3333" max="3333" width="10.54296875" style="32" customWidth="1"/>
    <col min="3334" max="3334" width="13.453125" style="32" customWidth="1"/>
    <col min="3335" max="3335" width="14" style="32" customWidth="1"/>
    <col min="3336" max="3336" width="13.81640625" style="32" customWidth="1"/>
    <col min="3337" max="3337" width="13.453125" style="32" customWidth="1"/>
    <col min="3338" max="3585" width="9.1796875" style="32"/>
    <col min="3586" max="3586" width="51.81640625" style="32" customWidth="1"/>
    <col min="3587" max="3587" width="6.1796875" style="32" customWidth="1"/>
    <col min="3588" max="3588" width="8.7265625" style="32" customWidth="1"/>
    <col min="3589" max="3589" width="10.54296875" style="32" customWidth="1"/>
    <col min="3590" max="3590" width="13.453125" style="32" customWidth="1"/>
    <col min="3591" max="3591" width="14" style="32" customWidth="1"/>
    <col min="3592" max="3592" width="13.81640625" style="32" customWidth="1"/>
    <col min="3593" max="3593" width="13.453125" style="32" customWidth="1"/>
    <col min="3594" max="3841" width="9.1796875" style="32"/>
    <col min="3842" max="3842" width="51.81640625" style="32" customWidth="1"/>
    <col min="3843" max="3843" width="6.1796875" style="32" customWidth="1"/>
    <col min="3844" max="3844" width="8.7265625" style="32" customWidth="1"/>
    <col min="3845" max="3845" width="10.54296875" style="32" customWidth="1"/>
    <col min="3846" max="3846" width="13.453125" style="32" customWidth="1"/>
    <col min="3847" max="3847" width="14" style="32" customWidth="1"/>
    <col min="3848" max="3848" width="13.81640625" style="32" customWidth="1"/>
    <col min="3849" max="3849" width="13.453125" style="32" customWidth="1"/>
    <col min="3850" max="4097" width="9.1796875" style="32"/>
    <col min="4098" max="4098" width="51.81640625" style="32" customWidth="1"/>
    <col min="4099" max="4099" width="6.1796875" style="32" customWidth="1"/>
    <col min="4100" max="4100" width="8.7265625" style="32" customWidth="1"/>
    <col min="4101" max="4101" width="10.54296875" style="32" customWidth="1"/>
    <col min="4102" max="4102" width="13.453125" style="32" customWidth="1"/>
    <col min="4103" max="4103" width="14" style="32" customWidth="1"/>
    <col min="4104" max="4104" width="13.81640625" style="32" customWidth="1"/>
    <col min="4105" max="4105" width="13.453125" style="32" customWidth="1"/>
    <col min="4106" max="4353" width="9.1796875" style="32"/>
    <col min="4354" max="4354" width="51.81640625" style="32" customWidth="1"/>
    <col min="4355" max="4355" width="6.1796875" style="32" customWidth="1"/>
    <col min="4356" max="4356" width="8.7265625" style="32" customWidth="1"/>
    <col min="4357" max="4357" width="10.54296875" style="32" customWidth="1"/>
    <col min="4358" max="4358" width="13.453125" style="32" customWidth="1"/>
    <col min="4359" max="4359" width="14" style="32" customWidth="1"/>
    <col min="4360" max="4360" width="13.81640625" style="32" customWidth="1"/>
    <col min="4361" max="4361" width="13.453125" style="32" customWidth="1"/>
    <col min="4362" max="4609" width="9.1796875" style="32"/>
    <col min="4610" max="4610" width="51.81640625" style="32" customWidth="1"/>
    <col min="4611" max="4611" width="6.1796875" style="32" customWidth="1"/>
    <col min="4612" max="4612" width="8.7265625" style="32" customWidth="1"/>
    <col min="4613" max="4613" width="10.54296875" style="32" customWidth="1"/>
    <col min="4614" max="4614" width="13.453125" style="32" customWidth="1"/>
    <col min="4615" max="4615" width="14" style="32" customWidth="1"/>
    <col min="4616" max="4616" width="13.81640625" style="32" customWidth="1"/>
    <col min="4617" max="4617" width="13.453125" style="32" customWidth="1"/>
    <col min="4618" max="4865" width="9.1796875" style="32"/>
    <col min="4866" max="4866" width="51.81640625" style="32" customWidth="1"/>
    <col min="4867" max="4867" width="6.1796875" style="32" customWidth="1"/>
    <col min="4868" max="4868" width="8.7265625" style="32" customWidth="1"/>
    <col min="4869" max="4869" width="10.54296875" style="32" customWidth="1"/>
    <col min="4870" max="4870" width="13.453125" style="32" customWidth="1"/>
    <col min="4871" max="4871" width="14" style="32" customWidth="1"/>
    <col min="4872" max="4872" width="13.81640625" style="32" customWidth="1"/>
    <col min="4873" max="4873" width="13.453125" style="32" customWidth="1"/>
    <col min="4874" max="5121" width="9.1796875" style="32"/>
    <col min="5122" max="5122" width="51.81640625" style="32" customWidth="1"/>
    <col min="5123" max="5123" width="6.1796875" style="32" customWidth="1"/>
    <col min="5124" max="5124" width="8.7265625" style="32" customWidth="1"/>
    <col min="5125" max="5125" width="10.54296875" style="32" customWidth="1"/>
    <col min="5126" max="5126" width="13.453125" style="32" customWidth="1"/>
    <col min="5127" max="5127" width="14" style="32" customWidth="1"/>
    <col min="5128" max="5128" width="13.81640625" style="32" customWidth="1"/>
    <col min="5129" max="5129" width="13.453125" style="32" customWidth="1"/>
    <col min="5130" max="5377" width="9.1796875" style="32"/>
    <col min="5378" max="5378" width="51.81640625" style="32" customWidth="1"/>
    <col min="5379" max="5379" width="6.1796875" style="32" customWidth="1"/>
    <col min="5380" max="5380" width="8.7265625" style="32" customWidth="1"/>
    <col min="5381" max="5381" width="10.54296875" style="32" customWidth="1"/>
    <col min="5382" max="5382" width="13.453125" style="32" customWidth="1"/>
    <col min="5383" max="5383" width="14" style="32" customWidth="1"/>
    <col min="5384" max="5384" width="13.81640625" style="32" customWidth="1"/>
    <col min="5385" max="5385" width="13.453125" style="32" customWidth="1"/>
    <col min="5386" max="5633" width="9.1796875" style="32"/>
    <col min="5634" max="5634" width="51.81640625" style="32" customWidth="1"/>
    <col min="5635" max="5635" width="6.1796875" style="32" customWidth="1"/>
    <col min="5636" max="5636" width="8.7265625" style="32" customWidth="1"/>
    <col min="5637" max="5637" width="10.54296875" style="32" customWidth="1"/>
    <col min="5638" max="5638" width="13.453125" style="32" customWidth="1"/>
    <col min="5639" max="5639" width="14" style="32" customWidth="1"/>
    <col min="5640" max="5640" width="13.81640625" style="32" customWidth="1"/>
    <col min="5641" max="5641" width="13.453125" style="32" customWidth="1"/>
    <col min="5642" max="5889" width="9.1796875" style="32"/>
    <col min="5890" max="5890" width="51.81640625" style="32" customWidth="1"/>
    <col min="5891" max="5891" width="6.1796875" style="32" customWidth="1"/>
    <col min="5892" max="5892" width="8.7265625" style="32" customWidth="1"/>
    <col min="5893" max="5893" width="10.54296875" style="32" customWidth="1"/>
    <col min="5894" max="5894" width="13.453125" style="32" customWidth="1"/>
    <col min="5895" max="5895" width="14" style="32" customWidth="1"/>
    <col min="5896" max="5896" width="13.81640625" style="32" customWidth="1"/>
    <col min="5897" max="5897" width="13.453125" style="32" customWidth="1"/>
    <col min="5898" max="6145" width="9.1796875" style="32"/>
    <col min="6146" max="6146" width="51.81640625" style="32" customWidth="1"/>
    <col min="6147" max="6147" width="6.1796875" style="32" customWidth="1"/>
    <col min="6148" max="6148" width="8.7265625" style="32" customWidth="1"/>
    <col min="6149" max="6149" width="10.54296875" style="32" customWidth="1"/>
    <col min="6150" max="6150" width="13.453125" style="32" customWidth="1"/>
    <col min="6151" max="6151" width="14" style="32" customWidth="1"/>
    <col min="6152" max="6152" width="13.81640625" style="32" customWidth="1"/>
    <col min="6153" max="6153" width="13.453125" style="32" customWidth="1"/>
    <col min="6154" max="6401" width="9.1796875" style="32"/>
    <col min="6402" max="6402" width="51.81640625" style="32" customWidth="1"/>
    <col min="6403" max="6403" width="6.1796875" style="32" customWidth="1"/>
    <col min="6404" max="6404" width="8.7265625" style="32" customWidth="1"/>
    <col min="6405" max="6405" width="10.54296875" style="32" customWidth="1"/>
    <col min="6406" max="6406" width="13.453125" style="32" customWidth="1"/>
    <col min="6407" max="6407" width="14" style="32" customWidth="1"/>
    <col min="6408" max="6408" width="13.81640625" style="32" customWidth="1"/>
    <col min="6409" max="6409" width="13.453125" style="32" customWidth="1"/>
    <col min="6410" max="6657" width="9.1796875" style="32"/>
    <col min="6658" max="6658" width="51.81640625" style="32" customWidth="1"/>
    <col min="6659" max="6659" width="6.1796875" style="32" customWidth="1"/>
    <col min="6660" max="6660" width="8.7265625" style="32" customWidth="1"/>
    <col min="6661" max="6661" width="10.54296875" style="32" customWidth="1"/>
    <col min="6662" max="6662" width="13.453125" style="32" customWidth="1"/>
    <col min="6663" max="6663" width="14" style="32" customWidth="1"/>
    <col min="6664" max="6664" width="13.81640625" style="32" customWidth="1"/>
    <col min="6665" max="6665" width="13.453125" style="32" customWidth="1"/>
    <col min="6666" max="6913" width="9.1796875" style="32"/>
    <col min="6914" max="6914" width="51.81640625" style="32" customWidth="1"/>
    <col min="6915" max="6915" width="6.1796875" style="32" customWidth="1"/>
    <col min="6916" max="6916" width="8.7265625" style="32" customWidth="1"/>
    <col min="6917" max="6917" width="10.54296875" style="32" customWidth="1"/>
    <col min="6918" max="6918" width="13.453125" style="32" customWidth="1"/>
    <col min="6919" max="6919" width="14" style="32" customWidth="1"/>
    <col min="6920" max="6920" width="13.81640625" style="32" customWidth="1"/>
    <col min="6921" max="6921" width="13.453125" style="32" customWidth="1"/>
    <col min="6922" max="7169" width="9.1796875" style="32"/>
    <col min="7170" max="7170" width="51.81640625" style="32" customWidth="1"/>
    <col min="7171" max="7171" width="6.1796875" style="32" customWidth="1"/>
    <col min="7172" max="7172" width="8.7265625" style="32" customWidth="1"/>
    <col min="7173" max="7173" width="10.54296875" style="32" customWidth="1"/>
    <col min="7174" max="7174" width="13.453125" style="32" customWidth="1"/>
    <col min="7175" max="7175" width="14" style="32" customWidth="1"/>
    <col min="7176" max="7176" width="13.81640625" style="32" customWidth="1"/>
    <col min="7177" max="7177" width="13.453125" style="32" customWidth="1"/>
    <col min="7178" max="7425" width="9.1796875" style="32"/>
    <col min="7426" max="7426" width="51.81640625" style="32" customWidth="1"/>
    <col min="7427" max="7427" width="6.1796875" style="32" customWidth="1"/>
    <col min="7428" max="7428" width="8.7265625" style="32" customWidth="1"/>
    <col min="7429" max="7429" width="10.54296875" style="32" customWidth="1"/>
    <col min="7430" max="7430" width="13.453125" style="32" customWidth="1"/>
    <col min="7431" max="7431" width="14" style="32" customWidth="1"/>
    <col min="7432" max="7432" width="13.81640625" style="32" customWidth="1"/>
    <col min="7433" max="7433" width="13.453125" style="32" customWidth="1"/>
    <col min="7434" max="7681" width="9.1796875" style="32"/>
    <col min="7682" max="7682" width="51.81640625" style="32" customWidth="1"/>
    <col min="7683" max="7683" width="6.1796875" style="32" customWidth="1"/>
    <col min="7684" max="7684" width="8.7265625" style="32" customWidth="1"/>
    <col min="7685" max="7685" width="10.54296875" style="32" customWidth="1"/>
    <col min="7686" max="7686" width="13.453125" style="32" customWidth="1"/>
    <col min="7687" max="7687" width="14" style="32" customWidth="1"/>
    <col min="7688" max="7688" width="13.81640625" style="32" customWidth="1"/>
    <col min="7689" max="7689" width="13.453125" style="32" customWidth="1"/>
    <col min="7690" max="7937" width="9.1796875" style="32"/>
    <col min="7938" max="7938" width="51.81640625" style="32" customWidth="1"/>
    <col min="7939" max="7939" width="6.1796875" style="32" customWidth="1"/>
    <col min="7940" max="7940" width="8.7265625" style="32" customWidth="1"/>
    <col min="7941" max="7941" width="10.54296875" style="32" customWidth="1"/>
    <col min="7942" max="7942" width="13.453125" style="32" customWidth="1"/>
    <col min="7943" max="7943" width="14" style="32" customWidth="1"/>
    <col min="7944" max="7944" width="13.81640625" style="32" customWidth="1"/>
    <col min="7945" max="7945" width="13.453125" style="32" customWidth="1"/>
    <col min="7946" max="8193" width="9.1796875" style="32"/>
    <col min="8194" max="8194" width="51.81640625" style="32" customWidth="1"/>
    <col min="8195" max="8195" width="6.1796875" style="32" customWidth="1"/>
    <col min="8196" max="8196" width="8.7265625" style="32" customWidth="1"/>
    <col min="8197" max="8197" width="10.54296875" style="32" customWidth="1"/>
    <col min="8198" max="8198" width="13.453125" style="32" customWidth="1"/>
    <col min="8199" max="8199" width="14" style="32" customWidth="1"/>
    <col min="8200" max="8200" width="13.81640625" style="32" customWidth="1"/>
    <col min="8201" max="8201" width="13.453125" style="32" customWidth="1"/>
    <col min="8202" max="8449" width="9.1796875" style="32"/>
    <col min="8450" max="8450" width="51.81640625" style="32" customWidth="1"/>
    <col min="8451" max="8451" width="6.1796875" style="32" customWidth="1"/>
    <col min="8452" max="8452" width="8.7265625" style="32" customWidth="1"/>
    <col min="8453" max="8453" width="10.54296875" style="32" customWidth="1"/>
    <col min="8454" max="8454" width="13.453125" style="32" customWidth="1"/>
    <col min="8455" max="8455" width="14" style="32" customWidth="1"/>
    <col min="8456" max="8456" width="13.81640625" style="32" customWidth="1"/>
    <col min="8457" max="8457" width="13.453125" style="32" customWidth="1"/>
    <col min="8458" max="8705" width="9.1796875" style="32"/>
    <col min="8706" max="8706" width="51.81640625" style="32" customWidth="1"/>
    <col min="8707" max="8707" width="6.1796875" style="32" customWidth="1"/>
    <col min="8708" max="8708" width="8.7265625" style="32" customWidth="1"/>
    <col min="8709" max="8709" width="10.54296875" style="32" customWidth="1"/>
    <col min="8710" max="8710" width="13.453125" style="32" customWidth="1"/>
    <col min="8711" max="8711" width="14" style="32" customWidth="1"/>
    <col min="8712" max="8712" width="13.81640625" style="32" customWidth="1"/>
    <col min="8713" max="8713" width="13.453125" style="32" customWidth="1"/>
    <col min="8714" max="8961" width="9.1796875" style="32"/>
    <col min="8962" max="8962" width="51.81640625" style="32" customWidth="1"/>
    <col min="8963" max="8963" width="6.1796875" style="32" customWidth="1"/>
    <col min="8964" max="8964" width="8.7265625" style="32" customWidth="1"/>
    <col min="8965" max="8965" width="10.54296875" style="32" customWidth="1"/>
    <col min="8966" max="8966" width="13.453125" style="32" customWidth="1"/>
    <col min="8967" max="8967" width="14" style="32" customWidth="1"/>
    <col min="8968" max="8968" width="13.81640625" style="32" customWidth="1"/>
    <col min="8969" max="8969" width="13.453125" style="32" customWidth="1"/>
    <col min="8970" max="9217" width="9.1796875" style="32"/>
    <col min="9218" max="9218" width="51.81640625" style="32" customWidth="1"/>
    <col min="9219" max="9219" width="6.1796875" style="32" customWidth="1"/>
    <col min="9220" max="9220" width="8.7265625" style="32" customWidth="1"/>
    <col min="9221" max="9221" width="10.54296875" style="32" customWidth="1"/>
    <col min="9222" max="9222" width="13.453125" style="32" customWidth="1"/>
    <col min="9223" max="9223" width="14" style="32" customWidth="1"/>
    <col min="9224" max="9224" width="13.81640625" style="32" customWidth="1"/>
    <col min="9225" max="9225" width="13.453125" style="32" customWidth="1"/>
    <col min="9226" max="9473" width="9.1796875" style="32"/>
    <col min="9474" max="9474" width="51.81640625" style="32" customWidth="1"/>
    <col min="9475" max="9475" width="6.1796875" style="32" customWidth="1"/>
    <col min="9476" max="9476" width="8.7265625" style="32" customWidth="1"/>
    <col min="9477" max="9477" width="10.54296875" style="32" customWidth="1"/>
    <col min="9478" max="9478" width="13.453125" style="32" customWidth="1"/>
    <col min="9479" max="9479" width="14" style="32" customWidth="1"/>
    <col min="9480" max="9480" width="13.81640625" style="32" customWidth="1"/>
    <col min="9481" max="9481" width="13.453125" style="32" customWidth="1"/>
    <col min="9482" max="9729" width="9.1796875" style="32"/>
    <col min="9730" max="9730" width="51.81640625" style="32" customWidth="1"/>
    <col min="9731" max="9731" width="6.1796875" style="32" customWidth="1"/>
    <col min="9732" max="9732" width="8.7265625" style="32" customWidth="1"/>
    <col min="9733" max="9733" width="10.54296875" style="32" customWidth="1"/>
    <col min="9734" max="9734" width="13.453125" style="32" customWidth="1"/>
    <col min="9735" max="9735" width="14" style="32" customWidth="1"/>
    <col min="9736" max="9736" width="13.81640625" style="32" customWidth="1"/>
    <col min="9737" max="9737" width="13.453125" style="32" customWidth="1"/>
    <col min="9738" max="9985" width="9.1796875" style="32"/>
    <col min="9986" max="9986" width="51.81640625" style="32" customWidth="1"/>
    <col min="9987" max="9987" width="6.1796875" style="32" customWidth="1"/>
    <col min="9988" max="9988" width="8.7265625" style="32" customWidth="1"/>
    <col min="9989" max="9989" width="10.54296875" style="32" customWidth="1"/>
    <col min="9990" max="9990" width="13.453125" style="32" customWidth="1"/>
    <col min="9991" max="9991" width="14" style="32" customWidth="1"/>
    <col min="9992" max="9992" width="13.81640625" style="32" customWidth="1"/>
    <col min="9993" max="9993" width="13.453125" style="32" customWidth="1"/>
    <col min="9994" max="10241" width="9.1796875" style="32"/>
    <col min="10242" max="10242" width="51.81640625" style="32" customWidth="1"/>
    <col min="10243" max="10243" width="6.1796875" style="32" customWidth="1"/>
    <col min="10244" max="10244" width="8.7265625" style="32" customWidth="1"/>
    <col min="10245" max="10245" width="10.54296875" style="32" customWidth="1"/>
    <col min="10246" max="10246" width="13.453125" style="32" customWidth="1"/>
    <col min="10247" max="10247" width="14" style="32" customWidth="1"/>
    <col min="10248" max="10248" width="13.81640625" style="32" customWidth="1"/>
    <col min="10249" max="10249" width="13.453125" style="32" customWidth="1"/>
    <col min="10250" max="10497" width="9.1796875" style="32"/>
    <col min="10498" max="10498" width="51.81640625" style="32" customWidth="1"/>
    <col min="10499" max="10499" width="6.1796875" style="32" customWidth="1"/>
    <col min="10500" max="10500" width="8.7265625" style="32" customWidth="1"/>
    <col min="10501" max="10501" width="10.54296875" style="32" customWidth="1"/>
    <col min="10502" max="10502" width="13.453125" style="32" customWidth="1"/>
    <col min="10503" max="10503" width="14" style="32" customWidth="1"/>
    <col min="10504" max="10504" width="13.81640625" style="32" customWidth="1"/>
    <col min="10505" max="10505" width="13.453125" style="32" customWidth="1"/>
    <col min="10506" max="10753" width="9.1796875" style="32"/>
    <col min="10754" max="10754" width="51.81640625" style="32" customWidth="1"/>
    <col min="10755" max="10755" width="6.1796875" style="32" customWidth="1"/>
    <col min="10756" max="10756" width="8.7265625" style="32" customWidth="1"/>
    <col min="10757" max="10757" width="10.54296875" style="32" customWidth="1"/>
    <col min="10758" max="10758" width="13.453125" style="32" customWidth="1"/>
    <col min="10759" max="10759" width="14" style="32" customWidth="1"/>
    <col min="10760" max="10760" width="13.81640625" style="32" customWidth="1"/>
    <col min="10761" max="10761" width="13.453125" style="32" customWidth="1"/>
    <col min="10762" max="11009" width="9.1796875" style="32"/>
    <col min="11010" max="11010" width="51.81640625" style="32" customWidth="1"/>
    <col min="11011" max="11011" width="6.1796875" style="32" customWidth="1"/>
    <col min="11012" max="11012" width="8.7265625" style="32" customWidth="1"/>
    <col min="11013" max="11013" width="10.54296875" style="32" customWidth="1"/>
    <col min="11014" max="11014" width="13.453125" style="32" customWidth="1"/>
    <col min="11015" max="11015" width="14" style="32" customWidth="1"/>
    <col min="11016" max="11016" width="13.81640625" style="32" customWidth="1"/>
    <col min="11017" max="11017" width="13.453125" style="32" customWidth="1"/>
    <col min="11018" max="11265" width="9.1796875" style="32"/>
    <col min="11266" max="11266" width="51.81640625" style="32" customWidth="1"/>
    <col min="11267" max="11267" width="6.1796875" style="32" customWidth="1"/>
    <col min="11268" max="11268" width="8.7265625" style="32" customWidth="1"/>
    <col min="11269" max="11269" width="10.54296875" style="32" customWidth="1"/>
    <col min="11270" max="11270" width="13.453125" style="32" customWidth="1"/>
    <col min="11271" max="11271" width="14" style="32" customWidth="1"/>
    <col min="11272" max="11272" width="13.81640625" style="32" customWidth="1"/>
    <col min="11273" max="11273" width="13.453125" style="32" customWidth="1"/>
    <col min="11274" max="11521" width="9.1796875" style="32"/>
    <col min="11522" max="11522" width="51.81640625" style="32" customWidth="1"/>
    <col min="11523" max="11523" width="6.1796875" style="32" customWidth="1"/>
    <col min="11524" max="11524" width="8.7265625" style="32" customWidth="1"/>
    <col min="11525" max="11525" width="10.54296875" style="32" customWidth="1"/>
    <col min="11526" max="11526" width="13.453125" style="32" customWidth="1"/>
    <col min="11527" max="11527" width="14" style="32" customWidth="1"/>
    <col min="11528" max="11528" width="13.81640625" style="32" customWidth="1"/>
    <col min="11529" max="11529" width="13.453125" style="32" customWidth="1"/>
    <col min="11530" max="11777" width="9.1796875" style="32"/>
    <col min="11778" max="11778" width="51.81640625" style="32" customWidth="1"/>
    <col min="11779" max="11779" width="6.1796875" style="32" customWidth="1"/>
    <col min="11780" max="11780" width="8.7265625" style="32" customWidth="1"/>
    <col min="11781" max="11781" width="10.54296875" style="32" customWidth="1"/>
    <col min="11782" max="11782" width="13.453125" style="32" customWidth="1"/>
    <col min="11783" max="11783" width="14" style="32" customWidth="1"/>
    <col min="11784" max="11784" width="13.81640625" style="32" customWidth="1"/>
    <col min="11785" max="11785" width="13.453125" style="32" customWidth="1"/>
    <col min="11786" max="12033" width="9.1796875" style="32"/>
    <col min="12034" max="12034" width="51.81640625" style="32" customWidth="1"/>
    <col min="12035" max="12035" width="6.1796875" style="32" customWidth="1"/>
    <col min="12036" max="12036" width="8.7265625" style="32" customWidth="1"/>
    <col min="12037" max="12037" width="10.54296875" style="32" customWidth="1"/>
    <col min="12038" max="12038" width="13.453125" style="32" customWidth="1"/>
    <col min="12039" max="12039" width="14" style="32" customWidth="1"/>
    <col min="12040" max="12040" width="13.81640625" style="32" customWidth="1"/>
    <col min="12041" max="12041" width="13.453125" style="32" customWidth="1"/>
    <col min="12042" max="12289" width="9.1796875" style="32"/>
    <col min="12290" max="12290" width="51.81640625" style="32" customWidth="1"/>
    <col min="12291" max="12291" width="6.1796875" style="32" customWidth="1"/>
    <col min="12292" max="12292" width="8.7265625" style="32" customWidth="1"/>
    <col min="12293" max="12293" width="10.54296875" style="32" customWidth="1"/>
    <col min="12294" max="12294" width="13.453125" style="32" customWidth="1"/>
    <col min="12295" max="12295" width="14" style="32" customWidth="1"/>
    <col min="12296" max="12296" width="13.81640625" style="32" customWidth="1"/>
    <col min="12297" max="12297" width="13.453125" style="32" customWidth="1"/>
    <col min="12298" max="12545" width="9.1796875" style="32"/>
    <col min="12546" max="12546" width="51.81640625" style="32" customWidth="1"/>
    <col min="12547" max="12547" width="6.1796875" style="32" customWidth="1"/>
    <col min="12548" max="12548" width="8.7265625" style="32" customWidth="1"/>
    <col min="12549" max="12549" width="10.54296875" style="32" customWidth="1"/>
    <col min="12550" max="12550" width="13.453125" style="32" customWidth="1"/>
    <col min="12551" max="12551" width="14" style="32" customWidth="1"/>
    <col min="12552" max="12552" width="13.81640625" style="32" customWidth="1"/>
    <col min="12553" max="12553" width="13.453125" style="32" customWidth="1"/>
    <col min="12554" max="12801" width="9.1796875" style="32"/>
    <col min="12802" max="12802" width="51.81640625" style="32" customWidth="1"/>
    <col min="12803" max="12803" width="6.1796875" style="32" customWidth="1"/>
    <col min="12804" max="12804" width="8.7265625" style="32" customWidth="1"/>
    <col min="12805" max="12805" width="10.54296875" style="32" customWidth="1"/>
    <col min="12806" max="12806" width="13.453125" style="32" customWidth="1"/>
    <col min="12807" max="12807" width="14" style="32" customWidth="1"/>
    <col min="12808" max="12808" width="13.81640625" style="32" customWidth="1"/>
    <col min="12809" max="12809" width="13.453125" style="32" customWidth="1"/>
    <col min="12810" max="13057" width="9.1796875" style="32"/>
    <col min="13058" max="13058" width="51.81640625" style="32" customWidth="1"/>
    <col min="13059" max="13059" width="6.1796875" style="32" customWidth="1"/>
    <col min="13060" max="13060" width="8.7265625" style="32" customWidth="1"/>
    <col min="13061" max="13061" width="10.54296875" style="32" customWidth="1"/>
    <col min="13062" max="13062" width="13.453125" style="32" customWidth="1"/>
    <col min="13063" max="13063" width="14" style="32" customWidth="1"/>
    <col min="13064" max="13064" width="13.81640625" style="32" customWidth="1"/>
    <col min="13065" max="13065" width="13.453125" style="32" customWidth="1"/>
    <col min="13066" max="13313" width="9.1796875" style="32"/>
    <col min="13314" max="13314" width="51.81640625" style="32" customWidth="1"/>
    <col min="13315" max="13315" width="6.1796875" style="32" customWidth="1"/>
    <col min="13316" max="13316" width="8.7265625" style="32" customWidth="1"/>
    <col min="13317" max="13317" width="10.54296875" style="32" customWidth="1"/>
    <col min="13318" max="13318" width="13.453125" style="32" customWidth="1"/>
    <col min="13319" max="13319" width="14" style="32" customWidth="1"/>
    <col min="13320" max="13320" width="13.81640625" style="32" customWidth="1"/>
    <col min="13321" max="13321" width="13.453125" style="32" customWidth="1"/>
    <col min="13322" max="13569" width="9.1796875" style="32"/>
    <col min="13570" max="13570" width="51.81640625" style="32" customWidth="1"/>
    <col min="13571" max="13571" width="6.1796875" style="32" customWidth="1"/>
    <col min="13572" max="13572" width="8.7265625" style="32" customWidth="1"/>
    <col min="13573" max="13573" width="10.54296875" style="32" customWidth="1"/>
    <col min="13574" max="13574" width="13.453125" style="32" customWidth="1"/>
    <col min="13575" max="13575" width="14" style="32" customWidth="1"/>
    <col min="13576" max="13576" width="13.81640625" style="32" customWidth="1"/>
    <col min="13577" max="13577" width="13.453125" style="32" customWidth="1"/>
    <col min="13578" max="13825" width="9.1796875" style="32"/>
    <col min="13826" max="13826" width="51.81640625" style="32" customWidth="1"/>
    <col min="13827" max="13827" width="6.1796875" style="32" customWidth="1"/>
    <col min="13828" max="13828" width="8.7265625" style="32" customWidth="1"/>
    <col min="13829" max="13829" width="10.54296875" style="32" customWidth="1"/>
    <col min="13830" max="13830" width="13.453125" style="32" customWidth="1"/>
    <col min="13831" max="13831" width="14" style="32" customWidth="1"/>
    <col min="13832" max="13832" width="13.81640625" style="32" customWidth="1"/>
    <col min="13833" max="13833" width="13.453125" style="32" customWidth="1"/>
    <col min="13834" max="14081" width="9.1796875" style="32"/>
    <col min="14082" max="14082" width="51.81640625" style="32" customWidth="1"/>
    <col min="14083" max="14083" width="6.1796875" style="32" customWidth="1"/>
    <col min="14084" max="14084" width="8.7265625" style="32" customWidth="1"/>
    <col min="14085" max="14085" width="10.54296875" style="32" customWidth="1"/>
    <col min="14086" max="14086" width="13.453125" style="32" customWidth="1"/>
    <col min="14087" max="14087" width="14" style="32" customWidth="1"/>
    <col min="14088" max="14088" width="13.81640625" style="32" customWidth="1"/>
    <col min="14089" max="14089" width="13.453125" style="32" customWidth="1"/>
    <col min="14090" max="14337" width="9.1796875" style="32"/>
    <col min="14338" max="14338" width="51.81640625" style="32" customWidth="1"/>
    <col min="14339" max="14339" width="6.1796875" style="32" customWidth="1"/>
    <col min="14340" max="14340" width="8.7265625" style="32" customWidth="1"/>
    <col min="14341" max="14341" width="10.54296875" style="32" customWidth="1"/>
    <col min="14342" max="14342" width="13.453125" style="32" customWidth="1"/>
    <col min="14343" max="14343" width="14" style="32" customWidth="1"/>
    <col min="14344" max="14344" width="13.81640625" style="32" customWidth="1"/>
    <col min="14345" max="14345" width="13.453125" style="32" customWidth="1"/>
    <col min="14346" max="14593" width="9.1796875" style="32"/>
    <col min="14594" max="14594" width="51.81640625" style="32" customWidth="1"/>
    <col min="14595" max="14595" width="6.1796875" style="32" customWidth="1"/>
    <col min="14596" max="14596" width="8.7265625" style="32" customWidth="1"/>
    <col min="14597" max="14597" width="10.54296875" style="32" customWidth="1"/>
    <col min="14598" max="14598" width="13.453125" style="32" customWidth="1"/>
    <col min="14599" max="14599" width="14" style="32" customWidth="1"/>
    <col min="14600" max="14600" width="13.81640625" style="32" customWidth="1"/>
    <col min="14601" max="14601" width="13.453125" style="32" customWidth="1"/>
    <col min="14602" max="14849" width="9.1796875" style="32"/>
    <col min="14850" max="14850" width="51.81640625" style="32" customWidth="1"/>
    <col min="14851" max="14851" width="6.1796875" style="32" customWidth="1"/>
    <col min="14852" max="14852" width="8.7265625" style="32" customWidth="1"/>
    <col min="14853" max="14853" width="10.54296875" style="32" customWidth="1"/>
    <col min="14854" max="14854" width="13.453125" style="32" customWidth="1"/>
    <col min="14855" max="14855" width="14" style="32" customWidth="1"/>
    <col min="14856" max="14856" width="13.81640625" style="32" customWidth="1"/>
    <col min="14857" max="14857" width="13.453125" style="32" customWidth="1"/>
    <col min="14858" max="15105" width="9.1796875" style="32"/>
    <col min="15106" max="15106" width="51.81640625" style="32" customWidth="1"/>
    <col min="15107" max="15107" width="6.1796875" style="32" customWidth="1"/>
    <col min="15108" max="15108" width="8.7265625" style="32" customWidth="1"/>
    <col min="15109" max="15109" width="10.54296875" style="32" customWidth="1"/>
    <col min="15110" max="15110" width="13.453125" style="32" customWidth="1"/>
    <col min="15111" max="15111" width="14" style="32" customWidth="1"/>
    <col min="15112" max="15112" width="13.81640625" style="32" customWidth="1"/>
    <col min="15113" max="15113" width="13.453125" style="32" customWidth="1"/>
    <col min="15114" max="15361" width="9.1796875" style="32"/>
    <col min="15362" max="15362" width="51.81640625" style="32" customWidth="1"/>
    <col min="15363" max="15363" width="6.1796875" style="32" customWidth="1"/>
    <col min="15364" max="15364" width="8.7265625" style="32" customWidth="1"/>
    <col min="15365" max="15365" width="10.54296875" style="32" customWidth="1"/>
    <col min="15366" max="15366" width="13.453125" style="32" customWidth="1"/>
    <col min="15367" max="15367" width="14" style="32" customWidth="1"/>
    <col min="15368" max="15368" width="13.81640625" style="32" customWidth="1"/>
    <col min="15369" max="15369" width="13.453125" style="32" customWidth="1"/>
    <col min="15370" max="15617" width="9.1796875" style="32"/>
    <col min="15618" max="15618" width="51.81640625" style="32" customWidth="1"/>
    <col min="15619" max="15619" width="6.1796875" style="32" customWidth="1"/>
    <col min="15620" max="15620" width="8.7265625" style="32" customWidth="1"/>
    <col min="15621" max="15621" width="10.54296875" style="32" customWidth="1"/>
    <col min="15622" max="15622" width="13.453125" style="32" customWidth="1"/>
    <col min="15623" max="15623" width="14" style="32" customWidth="1"/>
    <col min="15624" max="15624" width="13.81640625" style="32" customWidth="1"/>
    <col min="15625" max="15625" width="13.453125" style="32" customWidth="1"/>
    <col min="15626" max="15873" width="9.1796875" style="32"/>
    <col min="15874" max="15874" width="51.81640625" style="32" customWidth="1"/>
    <col min="15875" max="15875" width="6.1796875" style="32" customWidth="1"/>
    <col min="15876" max="15876" width="8.7265625" style="32" customWidth="1"/>
    <col min="15877" max="15877" width="10.54296875" style="32" customWidth="1"/>
    <col min="15878" max="15878" width="13.453125" style="32" customWidth="1"/>
    <col min="15879" max="15879" width="14" style="32" customWidth="1"/>
    <col min="15880" max="15880" width="13.81640625" style="32" customWidth="1"/>
    <col min="15881" max="15881" width="13.453125" style="32" customWidth="1"/>
    <col min="15882" max="16129" width="9.1796875" style="32"/>
    <col min="16130" max="16130" width="51.81640625" style="32" customWidth="1"/>
    <col min="16131" max="16131" width="6.1796875" style="32" customWidth="1"/>
    <col min="16132" max="16132" width="8.7265625" style="32" customWidth="1"/>
    <col min="16133" max="16133" width="10.54296875" style="32" customWidth="1"/>
    <col min="16134" max="16134" width="13.453125" style="32" customWidth="1"/>
    <col min="16135" max="16135" width="14" style="32" customWidth="1"/>
    <col min="16136" max="16136" width="13.81640625" style="32" customWidth="1"/>
    <col min="16137" max="16137" width="13.453125" style="32" customWidth="1"/>
    <col min="16138" max="16384" width="9.1796875" style="32"/>
  </cols>
  <sheetData>
    <row r="1" spans="1:121" s="46" customFormat="1" ht="15" customHeight="1" x14ac:dyDescent="0.3">
      <c r="A1" s="235" t="s">
        <v>102</v>
      </c>
      <c r="B1" s="236"/>
      <c r="C1" s="236"/>
      <c r="D1" s="236"/>
      <c r="E1" s="236"/>
      <c r="F1" s="236"/>
      <c r="G1" s="236"/>
      <c r="H1" s="236"/>
      <c r="I1" s="237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</row>
    <row r="2" spans="1:121" s="46" customFormat="1" ht="12.75" customHeight="1" x14ac:dyDescent="0.3">
      <c r="A2" s="238" t="s">
        <v>471</v>
      </c>
      <c r="B2" s="239"/>
      <c r="C2" s="239"/>
      <c r="D2" s="239"/>
      <c r="E2" s="239"/>
      <c r="F2" s="239"/>
      <c r="G2" s="239"/>
      <c r="H2" s="239"/>
      <c r="I2" s="240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</row>
    <row r="3" spans="1:121" s="46" customFormat="1" ht="15" customHeight="1" thickBot="1" x14ac:dyDescent="0.35">
      <c r="A3" s="241" t="s">
        <v>103</v>
      </c>
      <c r="B3" s="242"/>
      <c r="C3" s="242"/>
      <c r="D3" s="242"/>
      <c r="E3" s="242"/>
      <c r="F3" s="242"/>
      <c r="G3" s="242"/>
      <c r="H3" s="242"/>
      <c r="I3" s="243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2"/>
      <c r="CO3" s="32"/>
      <c r="CP3" s="32"/>
      <c r="CQ3" s="32"/>
      <c r="CR3" s="32"/>
      <c r="CS3" s="32"/>
      <c r="CT3" s="32"/>
      <c r="CU3" s="32"/>
      <c r="CV3" s="32"/>
      <c r="CW3" s="32"/>
      <c r="CX3" s="32"/>
      <c r="CY3" s="32"/>
      <c r="CZ3" s="32"/>
      <c r="DA3" s="32"/>
      <c r="DB3" s="32"/>
      <c r="DC3" s="32"/>
      <c r="DD3" s="32"/>
      <c r="DE3" s="32"/>
      <c r="DF3" s="32"/>
      <c r="DG3" s="32"/>
      <c r="DH3" s="32"/>
      <c r="DI3" s="32"/>
      <c r="DJ3" s="32"/>
      <c r="DK3" s="32"/>
      <c r="DL3" s="32"/>
      <c r="DM3" s="32"/>
      <c r="DN3" s="32"/>
      <c r="DO3" s="32"/>
      <c r="DP3" s="32"/>
      <c r="DQ3" s="32"/>
    </row>
    <row r="4" spans="1:121" ht="39" x14ac:dyDescent="0.25">
      <c r="A4" s="74" t="s">
        <v>99</v>
      </c>
      <c r="B4" s="75" t="s">
        <v>104</v>
      </c>
      <c r="C4" s="76" t="s">
        <v>105</v>
      </c>
      <c r="D4" s="77" t="s">
        <v>106</v>
      </c>
      <c r="E4" s="77" t="s">
        <v>482</v>
      </c>
      <c r="F4" s="77" t="s">
        <v>485</v>
      </c>
      <c r="G4" s="77" t="s">
        <v>483</v>
      </c>
      <c r="H4" s="77" t="s">
        <v>484</v>
      </c>
      <c r="I4" s="78" t="s">
        <v>167</v>
      </c>
    </row>
    <row r="5" spans="1:121" x14ac:dyDescent="0.25">
      <c r="A5" s="79" t="s">
        <v>472</v>
      </c>
      <c r="B5" s="51" t="s">
        <v>1081</v>
      </c>
      <c r="C5" s="52" t="s">
        <v>108</v>
      </c>
      <c r="D5" s="128"/>
      <c r="E5" s="36">
        <v>250</v>
      </c>
      <c r="F5" s="53">
        <f t="shared" ref="F5:F11" si="0">D5*E5</f>
        <v>0</v>
      </c>
      <c r="G5" s="53">
        <f t="shared" ref="G5:G11" si="1">(D5*E5)*0.3*1.5</f>
        <v>0</v>
      </c>
      <c r="H5" s="53">
        <f t="shared" ref="H5:H12" si="2">(D5*E5)*0.15*2</f>
        <v>0</v>
      </c>
      <c r="I5" s="80">
        <f>SUM(F5:H5)</f>
        <v>0</v>
      </c>
    </row>
    <row r="6" spans="1:121" x14ac:dyDescent="0.25">
      <c r="A6" s="81" t="s">
        <v>473</v>
      </c>
      <c r="B6" s="51" t="s">
        <v>1082</v>
      </c>
      <c r="C6" s="52" t="s">
        <v>108</v>
      </c>
      <c r="D6" s="128"/>
      <c r="E6" s="36">
        <v>250</v>
      </c>
      <c r="F6" s="53">
        <f t="shared" si="0"/>
        <v>0</v>
      </c>
      <c r="G6" s="53">
        <f t="shared" si="1"/>
        <v>0</v>
      </c>
      <c r="H6" s="53">
        <f t="shared" si="2"/>
        <v>0</v>
      </c>
      <c r="I6" s="80">
        <f t="shared" ref="I6:I13" si="3">SUM(F6:H6)</f>
        <v>0</v>
      </c>
    </row>
    <row r="7" spans="1:121" x14ac:dyDescent="0.25">
      <c r="A7" s="81" t="s">
        <v>474</v>
      </c>
      <c r="B7" s="51" t="s">
        <v>1083</v>
      </c>
      <c r="C7" s="52" t="s">
        <v>108</v>
      </c>
      <c r="D7" s="128"/>
      <c r="E7" s="36">
        <v>150</v>
      </c>
      <c r="F7" s="53">
        <f t="shared" si="0"/>
        <v>0</v>
      </c>
      <c r="G7" s="53">
        <f t="shared" si="1"/>
        <v>0</v>
      </c>
      <c r="H7" s="53">
        <f t="shared" si="2"/>
        <v>0</v>
      </c>
      <c r="I7" s="80">
        <f t="shared" si="3"/>
        <v>0</v>
      </c>
    </row>
    <row r="8" spans="1:121" x14ac:dyDescent="0.25">
      <c r="A8" s="81" t="s">
        <v>475</v>
      </c>
      <c r="B8" s="51" t="s">
        <v>1084</v>
      </c>
      <c r="C8" s="52" t="s">
        <v>108</v>
      </c>
      <c r="D8" s="128"/>
      <c r="E8" s="36">
        <f>60*2.5</f>
        <v>150</v>
      </c>
      <c r="F8" s="53">
        <f t="shared" si="0"/>
        <v>0</v>
      </c>
      <c r="G8" s="53">
        <f t="shared" si="1"/>
        <v>0</v>
      </c>
      <c r="H8" s="53">
        <f>(D8*E8)*0.15*2</f>
        <v>0</v>
      </c>
      <c r="I8" s="80">
        <f t="shared" si="3"/>
        <v>0</v>
      </c>
    </row>
    <row r="9" spans="1:121" x14ac:dyDescent="0.25">
      <c r="A9" s="81" t="s">
        <v>476</v>
      </c>
      <c r="B9" s="51" t="s">
        <v>1085</v>
      </c>
      <c r="C9" s="52" t="s">
        <v>108</v>
      </c>
      <c r="D9" s="128"/>
      <c r="E9" s="36">
        <v>60</v>
      </c>
      <c r="F9" s="53">
        <f t="shared" si="0"/>
        <v>0</v>
      </c>
      <c r="G9" s="53">
        <f t="shared" si="1"/>
        <v>0</v>
      </c>
      <c r="H9" s="53">
        <f t="shared" si="2"/>
        <v>0</v>
      </c>
      <c r="I9" s="80">
        <f t="shared" si="3"/>
        <v>0</v>
      </c>
    </row>
    <row r="10" spans="1:121" x14ac:dyDescent="0.25">
      <c r="A10" s="81" t="s">
        <v>480</v>
      </c>
      <c r="B10" s="51" t="s">
        <v>1086</v>
      </c>
      <c r="C10" s="52" t="s">
        <v>108</v>
      </c>
      <c r="D10" s="128"/>
      <c r="E10" s="36">
        <v>20</v>
      </c>
      <c r="F10" s="53">
        <f t="shared" si="0"/>
        <v>0</v>
      </c>
      <c r="G10" s="53">
        <f t="shared" si="1"/>
        <v>0</v>
      </c>
      <c r="H10" s="53">
        <f t="shared" si="2"/>
        <v>0</v>
      </c>
      <c r="I10" s="80">
        <f t="shared" si="3"/>
        <v>0</v>
      </c>
    </row>
    <row r="11" spans="1:121" x14ac:dyDescent="0.25">
      <c r="A11" s="81" t="s">
        <v>477</v>
      </c>
      <c r="B11" s="51" t="s">
        <v>1087</v>
      </c>
      <c r="C11" s="52" t="s">
        <v>108</v>
      </c>
      <c r="D11" s="128"/>
      <c r="E11" s="36">
        <v>40</v>
      </c>
      <c r="F11" s="53">
        <f t="shared" si="0"/>
        <v>0</v>
      </c>
      <c r="G11" s="53">
        <f t="shared" si="1"/>
        <v>0</v>
      </c>
      <c r="H11" s="53">
        <f t="shared" si="2"/>
        <v>0</v>
      </c>
      <c r="I11" s="80">
        <f t="shared" si="3"/>
        <v>0</v>
      </c>
    </row>
    <row r="12" spans="1:121" x14ac:dyDescent="0.25">
      <c r="A12" s="81" t="s">
        <v>478</v>
      </c>
      <c r="B12" s="51" t="s">
        <v>1088</v>
      </c>
      <c r="C12" s="52" t="s">
        <v>108</v>
      </c>
      <c r="D12" s="128"/>
      <c r="E12" s="36">
        <v>280</v>
      </c>
      <c r="F12" s="53">
        <f>D12*E12</f>
        <v>0</v>
      </c>
      <c r="G12" s="53">
        <f>(D12*E12)*0.3*1.5</f>
        <v>0</v>
      </c>
      <c r="H12" s="53">
        <f t="shared" si="2"/>
        <v>0</v>
      </c>
      <c r="I12" s="80">
        <f t="shared" si="3"/>
        <v>0</v>
      </c>
    </row>
    <row r="13" spans="1:121" ht="13" thickBot="1" x14ac:dyDescent="0.3">
      <c r="A13" s="82" t="s">
        <v>479</v>
      </c>
      <c r="B13" s="65" t="s">
        <v>1089</v>
      </c>
      <c r="C13" s="66" t="s">
        <v>108</v>
      </c>
      <c r="D13" s="129"/>
      <c r="E13" s="68">
        <v>10</v>
      </c>
      <c r="F13" s="67">
        <f>D13*E13</f>
        <v>0</v>
      </c>
      <c r="G13" s="67">
        <f>(D13*E13)*0.3*1.5</f>
        <v>0</v>
      </c>
      <c r="H13" s="67">
        <f>(D13*E13)*0.15*2</f>
        <v>0</v>
      </c>
      <c r="I13" s="83">
        <f t="shared" si="3"/>
        <v>0</v>
      </c>
    </row>
    <row r="14" spans="1:121" s="45" customFormat="1" ht="15.75" customHeight="1" x14ac:dyDescent="0.35">
      <c r="A14" s="244" t="s">
        <v>481</v>
      </c>
      <c r="B14" s="245"/>
      <c r="C14" s="245"/>
      <c r="D14" s="245"/>
      <c r="E14" s="245"/>
      <c r="F14" s="69">
        <f>SUM(F5:F13)</f>
        <v>0</v>
      </c>
      <c r="G14" s="69">
        <f>SUM(G5:G13)</f>
        <v>0</v>
      </c>
      <c r="H14" s="69">
        <f>SUM(H5:H13)</f>
        <v>0</v>
      </c>
      <c r="I14" s="70">
        <f>SUM(I5:I13)</f>
        <v>0</v>
      </c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  <c r="DB14" s="62"/>
      <c r="DC14" s="62"/>
      <c r="DD14" s="62"/>
      <c r="DE14" s="62"/>
      <c r="DF14" s="62"/>
      <c r="DG14" s="62"/>
      <c r="DH14" s="62"/>
      <c r="DI14" s="62"/>
      <c r="DJ14" s="62"/>
      <c r="DK14" s="62"/>
      <c r="DL14" s="62"/>
      <c r="DM14" s="62"/>
      <c r="DN14" s="62"/>
      <c r="DO14" s="62"/>
      <c r="DP14" s="62"/>
      <c r="DQ14" s="62"/>
    </row>
    <row r="15" spans="1:121" s="45" customFormat="1" ht="15" customHeight="1" x14ac:dyDescent="0.35">
      <c r="A15" s="231" t="s">
        <v>1146</v>
      </c>
      <c r="B15" s="232"/>
      <c r="C15" s="232"/>
      <c r="D15" s="232"/>
      <c r="E15" s="232"/>
      <c r="F15" s="232"/>
      <c r="G15" s="232"/>
      <c r="H15" s="232"/>
      <c r="I15" s="71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/>
    </row>
    <row r="16" spans="1:121" s="45" customFormat="1" ht="14.5" x14ac:dyDescent="0.35">
      <c r="A16" s="231" t="s">
        <v>1144</v>
      </c>
      <c r="B16" s="232"/>
      <c r="C16" s="232"/>
      <c r="D16" s="232"/>
      <c r="E16" s="232"/>
      <c r="F16" s="232"/>
      <c r="G16" s="232"/>
      <c r="H16" s="232"/>
      <c r="I16" s="72">
        <f>I14*(1+I15)</f>
        <v>0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  <c r="DB16" s="62"/>
      <c r="DC16" s="62"/>
      <c r="DD16" s="62"/>
      <c r="DE16" s="62"/>
      <c r="DF16" s="62"/>
      <c r="DG16" s="62"/>
      <c r="DH16" s="62"/>
      <c r="DI16" s="62"/>
      <c r="DJ16" s="62"/>
      <c r="DK16" s="62"/>
      <c r="DL16" s="62"/>
      <c r="DM16" s="62"/>
      <c r="DN16" s="62"/>
      <c r="DO16" s="62"/>
      <c r="DP16" s="62"/>
      <c r="DQ16" s="62"/>
    </row>
    <row r="17" spans="1:121" s="45" customFormat="1" ht="15" thickBot="1" x14ac:dyDescent="0.4">
      <c r="A17" s="233" t="s">
        <v>1145</v>
      </c>
      <c r="B17" s="234"/>
      <c r="C17" s="234"/>
      <c r="D17" s="234"/>
      <c r="E17" s="234"/>
      <c r="F17" s="234"/>
      <c r="G17" s="234"/>
      <c r="H17" s="234"/>
      <c r="I17" s="73">
        <f>I16/12</f>
        <v>0</v>
      </c>
      <c r="J17" s="62"/>
      <c r="K17" s="90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/>
      <c r="DO17" s="62"/>
      <c r="DP17" s="62"/>
      <c r="DQ17" s="62"/>
    </row>
  </sheetData>
  <mergeCells count="7">
    <mergeCell ref="A16:H16"/>
    <mergeCell ref="A17:H17"/>
    <mergeCell ref="A1:I1"/>
    <mergeCell ref="A2:I2"/>
    <mergeCell ref="A3:I3"/>
    <mergeCell ref="A14:E14"/>
    <mergeCell ref="A15:H15"/>
  </mergeCells>
  <pageMargins left="0.511811024" right="0.511811024" top="0.78740157499999996" bottom="0.78740157499999996" header="0.31496062000000002" footer="0.31496062000000002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342"/>
  <sheetViews>
    <sheetView topLeftCell="B328" zoomScale="90" zoomScaleNormal="90" workbookViewId="0">
      <selection activeCell="H21" sqref="H21"/>
    </sheetView>
  </sheetViews>
  <sheetFormatPr defaultColWidth="9.1796875" defaultRowHeight="12.5" x14ac:dyDescent="0.25"/>
  <cols>
    <col min="1" max="1" width="6.7265625" style="84" customWidth="1"/>
    <col min="2" max="2" width="31.7265625" style="84" bestFit="1" customWidth="1"/>
    <col min="3" max="3" width="19.26953125" style="84" customWidth="1"/>
    <col min="4" max="4" width="85.1796875" style="84" customWidth="1"/>
    <col min="5" max="5" width="6" style="84" customWidth="1"/>
    <col min="6" max="6" width="7.1796875" style="84" customWidth="1"/>
    <col min="7" max="7" width="12.1796875" style="84" customWidth="1"/>
    <col min="8" max="8" width="14.7265625" style="84" customWidth="1"/>
    <col min="9" max="9" width="3.81640625" style="84" customWidth="1"/>
    <col min="10" max="16384" width="9.1796875" style="84"/>
  </cols>
  <sheetData>
    <row r="1" spans="1:8" ht="13" x14ac:dyDescent="0.3">
      <c r="A1" s="246" t="s">
        <v>486</v>
      </c>
      <c r="B1" s="246"/>
      <c r="C1" s="246"/>
      <c r="D1" s="246"/>
      <c r="E1" s="246"/>
      <c r="F1" s="246"/>
      <c r="G1" s="246"/>
      <c r="H1" s="246"/>
    </row>
    <row r="2" spans="1:8" x14ac:dyDescent="0.25">
      <c r="A2" s="247" t="s">
        <v>1051</v>
      </c>
      <c r="B2" s="247"/>
      <c r="C2" s="247"/>
      <c r="D2" s="247"/>
      <c r="E2" s="247"/>
      <c r="F2" s="247"/>
      <c r="G2" s="247"/>
      <c r="H2" s="247"/>
    </row>
    <row r="3" spans="1:8" ht="38.25" customHeight="1" x14ac:dyDescent="0.25">
      <c r="A3" s="107" t="s">
        <v>221</v>
      </c>
      <c r="B3" s="108" t="s">
        <v>487</v>
      </c>
      <c r="C3" s="108" t="s">
        <v>222</v>
      </c>
      <c r="D3" s="108" t="s">
        <v>488</v>
      </c>
      <c r="E3" s="107" t="s">
        <v>1070</v>
      </c>
      <c r="F3" s="107" t="s">
        <v>1079</v>
      </c>
      <c r="G3" s="109" t="s">
        <v>1080</v>
      </c>
      <c r="H3" s="107" t="s">
        <v>100</v>
      </c>
    </row>
    <row r="4" spans="1:8" ht="14.5" x14ac:dyDescent="0.25">
      <c r="A4" s="93"/>
      <c r="B4" s="93"/>
      <c r="C4" s="93"/>
      <c r="D4" s="94" t="s">
        <v>468</v>
      </c>
      <c r="E4" s="93"/>
      <c r="F4" s="93"/>
      <c r="G4" s="93"/>
      <c r="H4" s="93"/>
    </row>
    <row r="5" spans="1:8" ht="13" x14ac:dyDescent="0.25">
      <c r="A5" s="130">
        <v>1</v>
      </c>
      <c r="B5" s="131"/>
      <c r="C5" s="132"/>
      <c r="D5" s="131" t="s">
        <v>489</v>
      </c>
      <c r="E5" s="131"/>
      <c r="F5" s="133"/>
      <c r="G5" s="133"/>
      <c r="H5" s="134">
        <f>SUM(H6:H14)</f>
        <v>0</v>
      </c>
    </row>
    <row r="6" spans="1:8" ht="13" x14ac:dyDescent="0.3">
      <c r="A6" s="135" t="s">
        <v>117</v>
      </c>
      <c r="B6" s="136" t="s">
        <v>490</v>
      </c>
      <c r="C6" s="137" t="s">
        <v>188</v>
      </c>
      <c r="D6" s="136" t="s">
        <v>491</v>
      </c>
      <c r="E6" s="138" t="s">
        <v>400</v>
      </c>
      <c r="F6" s="139">
        <v>1</v>
      </c>
      <c r="G6" s="140"/>
      <c r="H6" s="141"/>
    </row>
    <row r="7" spans="1:8" ht="13" x14ac:dyDescent="0.3">
      <c r="A7" s="135" t="s">
        <v>120</v>
      </c>
      <c r="B7" s="136" t="s">
        <v>492</v>
      </c>
      <c r="C7" s="137" t="s">
        <v>188</v>
      </c>
      <c r="D7" s="136" t="s">
        <v>469</v>
      </c>
      <c r="E7" s="138" t="s">
        <v>400</v>
      </c>
      <c r="F7" s="139">
        <v>1</v>
      </c>
      <c r="G7" s="140"/>
      <c r="H7" s="141"/>
    </row>
    <row r="8" spans="1:8" ht="13" x14ac:dyDescent="0.3">
      <c r="A8" s="135" t="s">
        <v>145</v>
      </c>
      <c r="B8" s="136" t="s">
        <v>493</v>
      </c>
      <c r="C8" s="137" t="s">
        <v>188</v>
      </c>
      <c r="D8" s="136" t="s">
        <v>139</v>
      </c>
      <c r="E8" s="138" t="s">
        <v>400</v>
      </c>
      <c r="F8" s="139">
        <v>1</v>
      </c>
      <c r="G8" s="140"/>
      <c r="H8" s="141"/>
    </row>
    <row r="9" spans="1:8" ht="13" x14ac:dyDescent="0.3">
      <c r="A9" s="135" t="s">
        <v>144</v>
      </c>
      <c r="B9" s="136" t="s">
        <v>494</v>
      </c>
      <c r="C9" s="137" t="s">
        <v>188</v>
      </c>
      <c r="D9" s="136" t="s">
        <v>138</v>
      </c>
      <c r="E9" s="138" t="s">
        <v>400</v>
      </c>
      <c r="F9" s="139">
        <v>1</v>
      </c>
      <c r="G9" s="140"/>
      <c r="H9" s="141"/>
    </row>
    <row r="10" spans="1:8" ht="13" x14ac:dyDescent="0.3">
      <c r="A10" s="135" t="s">
        <v>143</v>
      </c>
      <c r="B10" s="136" t="s">
        <v>495</v>
      </c>
      <c r="C10" s="137" t="s">
        <v>188</v>
      </c>
      <c r="D10" s="136" t="s">
        <v>137</v>
      </c>
      <c r="E10" s="138" t="s">
        <v>400</v>
      </c>
      <c r="F10" s="139">
        <v>1</v>
      </c>
      <c r="G10" s="140"/>
      <c r="H10" s="141"/>
    </row>
    <row r="11" spans="1:8" ht="13" x14ac:dyDescent="0.3">
      <c r="A11" s="135" t="s">
        <v>142</v>
      </c>
      <c r="B11" s="136" t="s">
        <v>496</v>
      </c>
      <c r="C11" s="137" t="s">
        <v>188</v>
      </c>
      <c r="D11" s="136" t="s">
        <v>497</v>
      </c>
      <c r="E11" s="138" t="s">
        <v>400</v>
      </c>
      <c r="F11" s="139">
        <v>1</v>
      </c>
      <c r="G11" s="140"/>
      <c r="H11" s="141"/>
    </row>
    <row r="12" spans="1:8" ht="13" x14ac:dyDescent="0.3">
      <c r="A12" s="135" t="s">
        <v>141</v>
      </c>
      <c r="B12" s="136" t="s">
        <v>498</v>
      </c>
      <c r="C12" s="137" t="s">
        <v>188</v>
      </c>
      <c r="D12" s="136" t="s">
        <v>136</v>
      </c>
      <c r="E12" s="138" t="s">
        <v>400</v>
      </c>
      <c r="F12" s="139">
        <v>1</v>
      </c>
      <c r="G12" s="140"/>
      <c r="H12" s="141"/>
    </row>
    <row r="13" spans="1:8" ht="13" x14ac:dyDescent="0.3">
      <c r="A13" s="135" t="s">
        <v>140</v>
      </c>
      <c r="B13" s="136" t="s">
        <v>499</v>
      </c>
      <c r="C13" s="137" t="s">
        <v>188</v>
      </c>
      <c r="D13" s="136" t="s">
        <v>500</v>
      </c>
      <c r="E13" s="138" t="s">
        <v>400</v>
      </c>
      <c r="F13" s="139">
        <v>1</v>
      </c>
      <c r="G13" s="140"/>
      <c r="H13" s="141"/>
    </row>
    <row r="14" spans="1:8" ht="13" x14ac:dyDescent="0.3">
      <c r="A14" s="135" t="s">
        <v>163</v>
      </c>
      <c r="B14" s="136" t="s">
        <v>501</v>
      </c>
      <c r="C14" s="137" t="s">
        <v>188</v>
      </c>
      <c r="D14" s="136" t="s">
        <v>135</v>
      </c>
      <c r="E14" s="138" t="s">
        <v>400</v>
      </c>
      <c r="F14" s="139">
        <v>1</v>
      </c>
      <c r="G14" s="140"/>
      <c r="H14" s="141"/>
    </row>
    <row r="15" spans="1:8" ht="13" x14ac:dyDescent="0.25">
      <c r="A15" s="130">
        <v>2</v>
      </c>
      <c r="B15" s="131"/>
      <c r="C15" s="132"/>
      <c r="D15" s="131" t="s">
        <v>502</v>
      </c>
      <c r="E15" s="131"/>
      <c r="F15" s="142"/>
      <c r="G15" s="143"/>
      <c r="H15" s="134"/>
    </row>
    <row r="16" spans="1:8" ht="13" x14ac:dyDescent="0.3">
      <c r="A16" s="135" t="s">
        <v>60</v>
      </c>
      <c r="B16" s="136" t="s">
        <v>503</v>
      </c>
      <c r="C16" s="137" t="s">
        <v>188</v>
      </c>
      <c r="D16" s="136" t="s">
        <v>134</v>
      </c>
      <c r="E16" s="138" t="s">
        <v>400</v>
      </c>
      <c r="F16" s="139">
        <v>4</v>
      </c>
      <c r="G16" s="140"/>
      <c r="H16" s="141"/>
    </row>
    <row r="17" spans="1:8" ht="13" x14ac:dyDescent="0.3">
      <c r="A17" s="135" t="s">
        <v>61</v>
      </c>
      <c r="B17" s="136" t="s">
        <v>504</v>
      </c>
      <c r="C17" s="137" t="s">
        <v>188</v>
      </c>
      <c r="D17" s="136" t="s">
        <v>505</v>
      </c>
      <c r="E17" s="138" t="s">
        <v>400</v>
      </c>
      <c r="F17" s="139">
        <v>2</v>
      </c>
      <c r="G17" s="140"/>
      <c r="H17" s="141"/>
    </row>
    <row r="18" spans="1:8" ht="13" x14ac:dyDescent="0.3">
      <c r="A18" s="135" t="s">
        <v>71</v>
      </c>
      <c r="B18" s="136" t="s">
        <v>506</v>
      </c>
      <c r="C18" s="137" t="s">
        <v>188</v>
      </c>
      <c r="D18" s="136" t="s">
        <v>507</v>
      </c>
      <c r="E18" s="138" t="s">
        <v>400</v>
      </c>
      <c r="F18" s="139">
        <v>2</v>
      </c>
      <c r="G18" s="140"/>
      <c r="H18" s="141"/>
    </row>
    <row r="19" spans="1:8" ht="13" x14ac:dyDescent="0.3">
      <c r="A19" s="135" t="s">
        <v>162</v>
      </c>
      <c r="B19" s="136" t="s">
        <v>508</v>
      </c>
      <c r="C19" s="137" t="s">
        <v>188</v>
      </c>
      <c r="D19" s="136" t="s">
        <v>509</v>
      </c>
      <c r="E19" s="138" t="s">
        <v>400</v>
      </c>
      <c r="F19" s="139">
        <v>2</v>
      </c>
      <c r="G19" s="140"/>
      <c r="H19" s="141"/>
    </row>
    <row r="20" spans="1:8" ht="13" x14ac:dyDescent="0.3">
      <c r="A20" s="135" t="s">
        <v>161</v>
      </c>
      <c r="B20" s="136" t="s">
        <v>510</v>
      </c>
      <c r="C20" s="137" t="s">
        <v>188</v>
      </c>
      <c r="D20" s="136" t="s">
        <v>511</v>
      </c>
      <c r="E20" s="138" t="s">
        <v>400</v>
      </c>
      <c r="F20" s="139">
        <v>2</v>
      </c>
      <c r="G20" s="140"/>
      <c r="H20" s="141"/>
    </row>
    <row r="21" spans="1:8" ht="13" x14ac:dyDescent="0.3">
      <c r="A21" s="135" t="s">
        <v>160</v>
      </c>
      <c r="B21" s="136" t="s">
        <v>512</v>
      </c>
      <c r="C21" s="137" t="s">
        <v>188</v>
      </c>
      <c r="D21" s="136" t="s">
        <v>513</v>
      </c>
      <c r="E21" s="138" t="s">
        <v>400</v>
      </c>
      <c r="F21" s="139">
        <v>2</v>
      </c>
      <c r="G21" s="140"/>
      <c r="H21" s="141"/>
    </row>
    <row r="22" spans="1:8" ht="13" x14ac:dyDescent="0.3">
      <c r="A22" s="135" t="s">
        <v>159</v>
      </c>
      <c r="B22" s="136" t="s">
        <v>514</v>
      </c>
      <c r="C22" s="137" t="s">
        <v>188</v>
      </c>
      <c r="D22" s="136" t="s">
        <v>515</v>
      </c>
      <c r="E22" s="138" t="s">
        <v>400</v>
      </c>
      <c r="F22" s="139">
        <v>1</v>
      </c>
      <c r="G22" s="140"/>
      <c r="H22" s="141"/>
    </row>
    <row r="23" spans="1:8" ht="13" x14ac:dyDescent="0.3">
      <c r="A23" s="135" t="s">
        <v>158</v>
      </c>
      <c r="B23" s="136" t="s">
        <v>516</v>
      </c>
      <c r="C23" s="137" t="s">
        <v>188</v>
      </c>
      <c r="D23" s="136" t="s">
        <v>517</v>
      </c>
      <c r="E23" s="138" t="s">
        <v>400</v>
      </c>
      <c r="F23" s="139">
        <v>5</v>
      </c>
      <c r="G23" s="140"/>
      <c r="H23" s="141"/>
    </row>
    <row r="24" spans="1:8" ht="13" x14ac:dyDescent="0.3">
      <c r="A24" s="135" t="s">
        <v>157</v>
      </c>
      <c r="B24" s="136" t="s">
        <v>518</v>
      </c>
      <c r="C24" s="137" t="s">
        <v>188</v>
      </c>
      <c r="D24" s="136" t="s">
        <v>519</v>
      </c>
      <c r="E24" s="138" t="s">
        <v>400</v>
      </c>
      <c r="F24" s="139">
        <v>4</v>
      </c>
      <c r="G24" s="140"/>
      <c r="H24" s="141"/>
    </row>
    <row r="25" spans="1:8" ht="13" x14ac:dyDescent="0.3">
      <c r="A25" s="135" t="s">
        <v>156</v>
      </c>
      <c r="B25" s="136" t="s">
        <v>520</v>
      </c>
      <c r="C25" s="137" t="s">
        <v>188</v>
      </c>
      <c r="D25" s="136" t="s">
        <v>521</v>
      </c>
      <c r="E25" s="138" t="s">
        <v>400</v>
      </c>
      <c r="F25" s="139">
        <v>4</v>
      </c>
      <c r="G25" s="140"/>
      <c r="H25" s="141"/>
    </row>
    <row r="26" spans="1:8" ht="13" x14ac:dyDescent="0.3">
      <c r="A26" s="135" t="s">
        <v>155</v>
      </c>
      <c r="B26" s="136" t="s">
        <v>522</v>
      </c>
      <c r="C26" s="137" t="s">
        <v>188</v>
      </c>
      <c r="D26" s="136" t="s">
        <v>523</v>
      </c>
      <c r="E26" s="138" t="s">
        <v>400</v>
      </c>
      <c r="F26" s="139">
        <v>4</v>
      </c>
      <c r="G26" s="140"/>
      <c r="H26" s="141"/>
    </row>
    <row r="27" spans="1:8" ht="13" x14ac:dyDescent="0.3">
      <c r="A27" s="135" t="s">
        <v>154</v>
      </c>
      <c r="B27" s="136" t="s">
        <v>524</v>
      </c>
      <c r="C27" s="137" t="s">
        <v>188</v>
      </c>
      <c r="D27" s="136" t="s">
        <v>525</v>
      </c>
      <c r="E27" s="138" t="s">
        <v>400</v>
      </c>
      <c r="F27" s="139">
        <v>4</v>
      </c>
      <c r="G27" s="140"/>
      <c r="H27" s="141"/>
    </row>
    <row r="28" spans="1:8" ht="13" x14ac:dyDescent="0.25">
      <c r="A28" s="130">
        <v>3</v>
      </c>
      <c r="B28" s="131"/>
      <c r="C28" s="132"/>
      <c r="D28" s="131" t="s">
        <v>526</v>
      </c>
      <c r="E28" s="131"/>
      <c r="F28" s="142"/>
      <c r="G28" s="143"/>
      <c r="H28" s="134"/>
    </row>
    <row r="29" spans="1:8" ht="13" x14ac:dyDescent="0.3">
      <c r="A29" s="135" t="s">
        <v>148</v>
      </c>
      <c r="B29" s="136" t="s">
        <v>527</v>
      </c>
      <c r="C29" s="137" t="s">
        <v>188</v>
      </c>
      <c r="D29" s="136" t="s">
        <v>528</v>
      </c>
      <c r="E29" s="138" t="s">
        <v>122</v>
      </c>
      <c r="F29" s="139">
        <v>0.5</v>
      </c>
      <c r="G29" s="140"/>
      <c r="H29" s="141"/>
    </row>
    <row r="30" spans="1:8" ht="13" x14ac:dyDescent="0.3">
      <c r="A30" s="135" t="s">
        <v>147</v>
      </c>
      <c r="B30" s="136" t="s">
        <v>529</v>
      </c>
      <c r="C30" s="137" t="s">
        <v>188</v>
      </c>
      <c r="D30" s="136" t="s">
        <v>530</v>
      </c>
      <c r="E30" s="138" t="s">
        <v>400</v>
      </c>
      <c r="F30" s="139">
        <v>2</v>
      </c>
      <c r="G30" s="140"/>
      <c r="H30" s="141"/>
    </row>
    <row r="31" spans="1:8" ht="13" x14ac:dyDescent="0.3">
      <c r="A31" s="135" t="s">
        <v>146</v>
      </c>
      <c r="B31" s="136" t="s">
        <v>531</v>
      </c>
      <c r="C31" s="137" t="s">
        <v>188</v>
      </c>
      <c r="D31" s="136" t="s">
        <v>532</v>
      </c>
      <c r="E31" s="138" t="s">
        <v>400</v>
      </c>
      <c r="F31" s="139">
        <v>5</v>
      </c>
      <c r="G31" s="140"/>
      <c r="H31" s="141"/>
    </row>
    <row r="32" spans="1:8" ht="13" x14ac:dyDescent="0.25">
      <c r="A32" s="130">
        <v>4</v>
      </c>
      <c r="B32" s="131"/>
      <c r="C32" s="132"/>
      <c r="D32" s="131" t="s">
        <v>533</v>
      </c>
      <c r="E32" s="131"/>
      <c r="F32" s="142"/>
      <c r="G32" s="143"/>
      <c r="H32" s="134">
        <f>SUM(H33:H34)</f>
        <v>0</v>
      </c>
    </row>
    <row r="33" spans="1:8" ht="13" x14ac:dyDescent="0.3">
      <c r="A33" s="135" t="s">
        <v>41</v>
      </c>
      <c r="B33" s="136" t="s">
        <v>534</v>
      </c>
      <c r="C33" s="137" t="s">
        <v>189</v>
      </c>
      <c r="D33" s="136" t="s">
        <v>200</v>
      </c>
      <c r="E33" s="138" t="s">
        <v>226</v>
      </c>
      <c r="F33" s="139">
        <v>2</v>
      </c>
      <c r="G33" s="140"/>
      <c r="H33" s="141"/>
    </row>
    <row r="34" spans="1:8" ht="13" x14ac:dyDescent="0.3">
      <c r="A34" s="135" t="s">
        <v>48</v>
      </c>
      <c r="B34" s="136" t="s">
        <v>535</v>
      </c>
      <c r="C34" s="137" t="s">
        <v>188</v>
      </c>
      <c r="D34" s="136" t="s">
        <v>536</v>
      </c>
      <c r="E34" s="138" t="s">
        <v>400</v>
      </c>
      <c r="F34" s="139">
        <v>8</v>
      </c>
      <c r="G34" s="140"/>
      <c r="H34" s="141"/>
    </row>
    <row r="35" spans="1:8" ht="13" x14ac:dyDescent="0.25">
      <c r="A35" s="130">
        <v>5</v>
      </c>
      <c r="B35" s="131"/>
      <c r="C35" s="132"/>
      <c r="D35" s="131" t="s">
        <v>537</v>
      </c>
      <c r="E35" s="131"/>
      <c r="F35" s="142"/>
      <c r="G35" s="143"/>
      <c r="H35" s="134"/>
    </row>
    <row r="36" spans="1:8" ht="13" x14ac:dyDescent="0.3">
      <c r="A36" s="135" t="s">
        <v>538</v>
      </c>
      <c r="B36" s="136" t="s">
        <v>539</v>
      </c>
      <c r="C36" s="137" t="s">
        <v>189</v>
      </c>
      <c r="D36" s="136" t="s">
        <v>202</v>
      </c>
      <c r="E36" s="138" t="s">
        <v>243</v>
      </c>
      <c r="F36" s="139">
        <v>1</v>
      </c>
      <c r="G36" s="140"/>
      <c r="H36" s="141"/>
    </row>
    <row r="37" spans="1:8" ht="13" x14ac:dyDescent="0.3">
      <c r="A37" s="135" t="s">
        <v>540</v>
      </c>
      <c r="B37" s="136" t="s">
        <v>541</v>
      </c>
      <c r="C37" s="137" t="s">
        <v>189</v>
      </c>
      <c r="D37" s="136" t="s">
        <v>203</v>
      </c>
      <c r="E37" s="138" t="s">
        <v>243</v>
      </c>
      <c r="F37" s="139">
        <v>1</v>
      </c>
      <c r="G37" s="140"/>
      <c r="H37" s="141"/>
    </row>
    <row r="38" spans="1:8" ht="13" x14ac:dyDescent="0.3">
      <c r="A38" s="135" t="s">
        <v>542</v>
      </c>
      <c r="B38" s="136" t="s">
        <v>543</v>
      </c>
      <c r="C38" s="137" t="s">
        <v>189</v>
      </c>
      <c r="D38" s="136" t="s">
        <v>544</v>
      </c>
      <c r="E38" s="138" t="s">
        <v>243</v>
      </c>
      <c r="F38" s="139">
        <v>1</v>
      </c>
      <c r="G38" s="140"/>
      <c r="H38" s="141"/>
    </row>
    <row r="39" spans="1:8" ht="13" x14ac:dyDescent="0.3">
      <c r="A39" s="135" t="s">
        <v>545</v>
      </c>
      <c r="B39" s="136" t="s">
        <v>546</v>
      </c>
      <c r="C39" s="137" t="s">
        <v>189</v>
      </c>
      <c r="D39" s="136" t="s">
        <v>204</v>
      </c>
      <c r="E39" s="138" t="s">
        <v>243</v>
      </c>
      <c r="F39" s="139">
        <v>1</v>
      </c>
      <c r="G39" s="140"/>
      <c r="H39" s="141"/>
    </row>
    <row r="40" spans="1:8" ht="13" x14ac:dyDescent="0.3">
      <c r="A40" s="135" t="s">
        <v>547</v>
      </c>
      <c r="B40" s="136" t="s">
        <v>548</v>
      </c>
      <c r="C40" s="137" t="s">
        <v>189</v>
      </c>
      <c r="D40" s="136" t="s">
        <v>201</v>
      </c>
      <c r="E40" s="138" t="s">
        <v>243</v>
      </c>
      <c r="F40" s="139">
        <v>1</v>
      </c>
      <c r="G40" s="140"/>
      <c r="H40" s="141"/>
    </row>
    <row r="41" spans="1:8" ht="13" x14ac:dyDescent="0.3">
      <c r="A41" s="135" t="s">
        <v>549</v>
      </c>
      <c r="B41" s="136" t="s">
        <v>550</v>
      </c>
      <c r="C41" s="137" t="s">
        <v>189</v>
      </c>
      <c r="D41" s="136" t="s">
        <v>551</v>
      </c>
      <c r="E41" s="138" t="s">
        <v>243</v>
      </c>
      <c r="F41" s="139">
        <v>1</v>
      </c>
      <c r="G41" s="140"/>
      <c r="H41" s="141"/>
    </row>
    <row r="42" spans="1:8" ht="13" x14ac:dyDescent="0.3">
      <c r="A42" s="135" t="s">
        <v>552</v>
      </c>
      <c r="B42" s="136" t="s">
        <v>553</v>
      </c>
      <c r="C42" s="137" t="s">
        <v>189</v>
      </c>
      <c r="D42" s="136" t="s">
        <v>205</v>
      </c>
      <c r="E42" s="138" t="s">
        <v>243</v>
      </c>
      <c r="F42" s="139">
        <v>1</v>
      </c>
      <c r="G42" s="140"/>
      <c r="H42" s="141"/>
    </row>
    <row r="43" spans="1:8" ht="13" x14ac:dyDescent="0.3">
      <c r="A43" s="135" t="s">
        <v>554</v>
      </c>
      <c r="B43" s="136" t="s">
        <v>555</v>
      </c>
      <c r="C43" s="137" t="s">
        <v>188</v>
      </c>
      <c r="D43" s="136" t="s">
        <v>556</v>
      </c>
      <c r="E43" s="138" t="s">
        <v>400</v>
      </c>
      <c r="F43" s="139">
        <v>6</v>
      </c>
      <c r="G43" s="140"/>
      <c r="H43" s="141"/>
    </row>
    <row r="44" spans="1:8" ht="13" x14ac:dyDescent="0.3">
      <c r="A44" s="135" t="s">
        <v>557</v>
      </c>
      <c r="B44" s="136" t="s">
        <v>558</v>
      </c>
      <c r="C44" s="137" t="s">
        <v>188</v>
      </c>
      <c r="D44" s="136" t="s">
        <v>130</v>
      </c>
      <c r="E44" s="138" t="s">
        <v>128</v>
      </c>
      <c r="F44" s="139">
        <v>100</v>
      </c>
      <c r="G44" s="140"/>
      <c r="H44" s="141"/>
    </row>
    <row r="45" spans="1:8" ht="13" x14ac:dyDescent="0.3">
      <c r="A45" s="135" t="s">
        <v>559</v>
      </c>
      <c r="B45" s="136" t="s">
        <v>560</v>
      </c>
      <c r="C45" s="137" t="s">
        <v>188</v>
      </c>
      <c r="D45" s="136" t="s">
        <v>129</v>
      </c>
      <c r="E45" s="138" t="s">
        <v>128</v>
      </c>
      <c r="F45" s="139">
        <v>100</v>
      </c>
      <c r="G45" s="140"/>
      <c r="H45" s="141"/>
    </row>
    <row r="46" spans="1:8" ht="13" x14ac:dyDescent="0.25">
      <c r="A46" s="130">
        <v>6</v>
      </c>
      <c r="B46" s="131"/>
      <c r="C46" s="132"/>
      <c r="D46" s="131" t="s">
        <v>561</v>
      </c>
      <c r="E46" s="131"/>
      <c r="F46" s="142"/>
      <c r="G46" s="143"/>
      <c r="H46" s="134">
        <f>SUM(H47:H56)</f>
        <v>0</v>
      </c>
    </row>
    <row r="47" spans="1:8" ht="13" x14ac:dyDescent="0.3">
      <c r="A47" s="135" t="s">
        <v>562</v>
      </c>
      <c r="B47" s="136" t="s">
        <v>563</v>
      </c>
      <c r="C47" s="137" t="s">
        <v>189</v>
      </c>
      <c r="D47" s="136" t="s">
        <v>564</v>
      </c>
      <c r="E47" s="138" t="s">
        <v>336</v>
      </c>
      <c r="F47" s="139">
        <v>65</v>
      </c>
      <c r="G47" s="140"/>
      <c r="H47" s="141"/>
    </row>
    <row r="48" spans="1:8" ht="13" x14ac:dyDescent="0.3">
      <c r="A48" s="135" t="s">
        <v>565</v>
      </c>
      <c r="B48" s="136" t="s">
        <v>566</v>
      </c>
      <c r="C48" s="137" t="s">
        <v>189</v>
      </c>
      <c r="D48" s="136" t="s">
        <v>207</v>
      </c>
      <c r="E48" s="138" t="s">
        <v>226</v>
      </c>
      <c r="F48" s="139">
        <v>15</v>
      </c>
      <c r="G48" s="140"/>
      <c r="H48" s="141"/>
    </row>
    <row r="49" spans="1:8" ht="13" x14ac:dyDescent="0.3">
      <c r="A49" s="135" t="s">
        <v>567</v>
      </c>
      <c r="B49" s="136" t="s">
        <v>568</v>
      </c>
      <c r="C49" s="137" t="s">
        <v>188</v>
      </c>
      <c r="D49" s="136" t="s">
        <v>125</v>
      </c>
      <c r="E49" s="138" t="s">
        <v>400</v>
      </c>
      <c r="F49" s="139">
        <v>20</v>
      </c>
      <c r="G49" s="140"/>
      <c r="H49" s="141"/>
    </row>
    <row r="50" spans="1:8" ht="13" x14ac:dyDescent="0.3">
      <c r="A50" s="135" t="s">
        <v>569</v>
      </c>
      <c r="B50" s="136" t="s">
        <v>570</v>
      </c>
      <c r="C50" s="137" t="s">
        <v>189</v>
      </c>
      <c r="D50" s="136" t="s">
        <v>206</v>
      </c>
      <c r="E50" s="138" t="s">
        <v>226</v>
      </c>
      <c r="F50" s="139">
        <v>20</v>
      </c>
      <c r="G50" s="140"/>
      <c r="H50" s="141"/>
    </row>
    <row r="51" spans="1:8" ht="21" x14ac:dyDescent="0.3">
      <c r="A51" s="135" t="s">
        <v>571</v>
      </c>
      <c r="B51" s="136" t="s">
        <v>572</v>
      </c>
      <c r="C51" s="137" t="s">
        <v>189</v>
      </c>
      <c r="D51" s="136" t="s">
        <v>236</v>
      </c>
      <c r="E51" s="138" t="s">
        <v>226</v>
      </c>
      <c r="F51" s="139">
        <v>50</v>
      </c>
      <c r="G51" s="140"/>
      <c r="H51" s="141"/>
    </row>
    <row r="52" spans="1:8" ht="13" x14ac:dyDescent="0.3">
      <c r="A52" s="135" t="s">
        <v>573</v>
      </c>
      <c r="B52" s="136" t="s">
        <v>574</v>
      </c>
      <c r="C52" s="137" t="s">
        <v>188</v>
      </c>
      <c r="D52" s="136" t="s">
        <v>575</v>
      </c>
      <c r="E52" s="138" t="s">
        <v>400</v>
      </c>
      <c r="F52" s="139">
        <v>10</v>
      </c>
      <c r="G52" s="140"/>
      <c r="H52" s="141"/>
    </row>
    <row r="53" spans="1:8" ht="13" x14ac:dyDescent="0.3">
      <c r="A53" s="135" t="s">
        <v>576</v>
      </c>
      <c r="B53" s="136" t="s">
        <v>577</v>
      </c>
      <c r="C53" s="137" t="s">
        <v>188</v>
      </c>
      <c r="D53" s="136" t="s">
        <v>578</v>
      </c>
      <c r="E53" s="138" t="s">
        <v>122</v>
      </c>
      <c r="F53" s="139">
        <v>1</v>
      </c>
      <c r="G53" s="140"/>
      <c r="H53" s="141"/>
    </row>
    <row r="54" spans="1:8" ht="13" x14ac:dyDescent="0.3">
      <c r="A54" s="135" t="s">
        <v>579</v>
      </c>
      <c r="B54" s="136" t="s">
        <v>580</v>
      </c>
      <c r="C54" s="137" t="s">
        <v>188</v>
      </c>
      <c r="D54" s="136" t="s">
        <v>581</v>
      </c>
      <c r="E54" s="138" t="s">
        <v>400</v>
      </c>
      <c r="F54" s="139">
        <v>3</v>
      </c>
      <c r="G54" s="140"/>
      <c r="H54" s="141"/>
    </row>
    <row r="55" spans="1:8" ht="13" x14ac:dyDescent="0.3">
      <c r="A55" s="135" t="s">
        <v>582</v>
      </c>
      <c r="B55" s="136" t="s">
        <v>583</v>
      </c>
      <c r="C55" s="137" t="s">
        <v>188</v>
      </c>
      <c r="D55" s="136" t="s">
        <v>584</v>
      </c>
      <c r="E55" s="138" t="s">
        <v>400</v>
      </c>
      <c r="F55" s="139">
        <v>100</v>
      </c>
      <c r="G55" s="140"/>
      <c r="H55" s="141"/>
    </row>
    <row r="56" spans="1:8" ht="13" x14ac:dyDescent="0.3">
      <c r="A56" s="135" t="s">
        <v>585</v>
      </c>
      <c r="B56" s="136" t="s">
        <v>586</v>
      </c>
      <c r="C56" s="137" t="s">
        <v>188</v>
      </c>
      <c r="D56" s="136" t="s">
        <v>587</v>
      </c>
      <c r="E56" s="138" t="s">
        <v>400</v>
      </c>
      <c r="F56" s="139">
        <v>2000</v>
      </c>
      <c r="G56" s="140"/>
      <c r="H56" s="141"/>
    </row>
    <row r="57" spans="1:8" ht="13" x14ac:dyDescent="0.25">
      <c r="A57" s="130">
        <v>7</v>
      </c>
      <c r="B57" s="131"/>
      <c r="C57" s="132"/>
      <c r="D57" s="131" t="s">
        <v>588</v>
      </c>
      <c r="E57" s="131"/>
      <c r="F57" s="142"/>
      <c r="G57" s="143"/>
      <c r="H57" s="134"/>
    </row>
    <row r="58" spans="1:8" ht="13" x14ac:dyDescent="0.3">
      <c r="A58" s="135" t="s">
        <v>589</v>
      </c>
      <c r="B58" s="136" t="s">
        <v>590</v>
      </c>
      <c r="C58" s="137" t="s">
        <v>188</v>
      </c>
      <c r="D58" s="136" t="s">
        <v>591</v>
      </c>
      <c r="E58" s="138" t="s">
        <v>400</v>
      </c>
      <c r="F58" s="139">
        <v>2</v>
      </c>
      <c r="G58" s="140"/>
      <c r="H58" s="141"/>
    </row>
    <row r="59" spans="1:8" ht="13" x14ac:dyDescent="0.3">
      <c r="A59" s="135" t="s">
        <v>592</v>
      </c>
      <c r="B59" s="136" t="s">
        <v>593</v>
      </c>
      <c r="C59" s="137" t="s">
        <v>188</v>
      </c>
      <c r="D59" s="136" t="s">
        <v>594</v>
      </c>
      <c r="E59" s="138" t="s">
        <v>400</v>
      </c>
      <c r="F59" s="139">
        <v>2</v>
      </c>
      <c r="G59" s="140"/>
      <c r="H59" s="141"/>
    </row>
    <row r="60" spans="1:8" ht="13" x14ac:dyDescent="0.25">
      <c r="A60" s="130">
        <v>8</v>
      </c>
      <c r="B60" s="131"/>
      <c r="C60" s="132"/>
      <c r="D60" s="131" t="s">
        <v>595</v>
      </c>
      <c r="E60" s="131"/>
      <c r="F60" s="142"/>
      <c r="G60" s="143"/>
      <c r="H60" s="134">
        <f>SUM(H61:H72)</f>
        <v>0</v>
      </c>
    </row>
    <row r="61" spans="1:8" ht="13" x14ac:dyDescent="0.3">
      <c r="A61" s="135" t="s">
        <v>596</v>
      </c>
      <c r="B61" s="136" t="s">
        <v>597</v>
      </c>
      <c r="C61" s="137" t="s">
        <v>189</v>
      </c>
      <c r="D61" s="136" t="s">
        <v>208</v>
      </c>
      <c r="E61" s="138" t="s">
        <v>226</v>
      </c>
      <c r="F61" s="139">
        <v>1</v>
      </c>
      <c r="G61" s="140"/>
      <c r="H61" s="141"/>
    </row>
    <row r="62" spans="1:8" ht="13" x14ac:dyDescent="0.3">
      <c r="A62" s="135" t="s">
        <v>598</v>
      </c>
      <c r="B62" s="136" t="s">
        <v>599</v>
      </c>
      <c r="C62" s="137" t="s">
        <v>188</v>
      </c>
      <c r="D62" s="136" t="s">
        <v>133</v>
      </c>
      <c r="E62" s="138" t="s">
        <v>400</v>
      </c>
      <c r="F62" s="139">
        <v>4</v>
      </c>
      <c r="G62" s="140"/>
      <c r="H62" s="141"/>
    </row>
    <row r="63" spans="1:8" ht="13" x14ac:dyDescent="0.3">
      <c r="A63" s="135" t="s">
        <v>600</v>
      </c>
      <c r="B63" s="136" t="s">
        <v>601</v>
      </c>
      <c r="C63" s="137" t="s">
        <v>189</v>
      </c>
      <c r="D63" s="136" t="s">
        <v>1090</v>
      </c>
      <c r="E63" s="138" t="s">
        <v>226</v>
      </c>
      <c r="F63" s="139">
        <v>4</v>
      </c>
      <c r="G63" s="140"/>
      <c r="H63" s="141"/>
    </row>
    <row r="64" spans="1:8" ht="13" x14ac:dyDescent="0.3">
      <c r="A64" s="135" t="s">
        <v>602</v>
      </c>
      <c r="B64" s="136" t="s">
        <v>603</v>
      </c>
      <c r="C64" s="137" t="s">
        <v>189</v>
      </c>
      <c r="D64" s="136" t="s">
        <v>190</v>
      </c>
      <c r="E64" s="138" t="s">
        <v>226</v>
      </c>
      <c r="F64" s="139">
        <v>4</v>
      </c>
      <c r="G64" s="140"/>
      <c r="H64" s="141"/>
    </row>
    <row r="65" spans="1:8" ht="13" x14ac:dyDescent="0.3">
      <c r="A65" s="135" t="s">
        <v>604</v>
      </c>
      <c r="B65" s="136" t="s">
        <v>605</v>
      </c>
      <c r="C65" s="137" t="s">
        <v>189</v>
      </c>
      <c r="D65" s="136" t="s">
        <v>191</v>
      </c>
      <c r="E65" s="138" t="s">
        <v>226</v>
      </c>
      <c r="F65" s="139">
        <v>4</v>
      </c>
      <c r="G65" s="140"/>
      <c r="H65" s="141"/>
    </row>
    <row r="66" spans="1:8" ht="13" x14ac:dyDescent="0.3">
      <c r="A66" s="135" t="s">
        <v>606</v>
      </c>
      <c r="B66" s="136" t="s">
        <v>607</v>
      </c>
      <c r="C66" s="137" t="s">
        <v>189</v>
      </c>
      <c r="D66" s="136" t="s">
        <v>608</v>
      </c>
      <c r="E66" s="138" t="s">
        <v>226</v>
      </c>
      <c r="F66" s="139">
        <v>4</v>
      </c>
      <c r="G66" s="140"/>
      <c r="H66" s="141"/>
    </row>
    <row r="67" spans="1:8" ht="13" x14ac:dyDescent="0.3">
      <c r="A67" s="135" t="s">
        <v>609</v>
      </c>
      <c r="B67" s="136" t="s">
        <v>610</v>
      </c>
      <c r="C67" s="137" t="s">
        <v>189</v>
      </c>
      <c r="D67" s="136" t="s">
        <v>193</v>
      </c>
      <c r="E67" s="138" t="s">
        <v>226</v>
      </c>
      <c r="F67" s="139">
        <v>1</v>
      </c>
      <c r="G67" s="140"/>
      <c r="H67" s="141"/>
    </row>
    <row r="68" spans="1:8" ht="13" x14ac:dyDescent="0.3">
      <c r="A68" s="135" t="s">
        <v>611</v>
      </c>
      <c r="B68" s="136" t="s">
        <v>612</v>
      </c>
      <c r="C68" s="137" t="s">
        <v>189</v>
      </c>
      <c r="D68" s="136" t="s">
        <v>192</v>
      </c>
      <c r="E68" s="138" t="s">
        <v>226</v>
      </c>
      <c r="F68" s="139">
        <v>4</v>
      </c>
      <c r="G68" s="140"/>
      <c r="H68" s="141"/>
    </row>
    <row r="69" spans="1:8" ht="13" x14ac:dyDescent="0.3">
      <c r="A69" s="135" t="s">
        <v>613</v>
      </c>
      <c r="B69" s="136" t="s">
        <v>614</v>
      </c>
      <c r="C69" s="137" t="s">
        <v>189</v>
      </c>
      <c r="D69" s="136" t="s">
        <v>194</v>
      </c>
      <c r="E69" s="138" t="s">
        <v>226</v>
      </c>
      <c r="F69" s="139">
        <v>3</v>
      </c>
      <c r="G69" s="140"/>
      <c r="H69" s="141"/>
    </row>
    <row r="70" spans="1:8" ht="13" x14ac:dyDescent="0.3">
      <c r="A70" s="135" t="s">
        <v>615</v>
      </c>
      <c r="B70" s="136" t="s">
        <v>616</v>
      </c>
      <c r="C70" s="137" t="s">
        <v>189</v>
      </c>
      <c r="D70" s="136" t="s">
        <v>195</v>
      </c>
      <c r="E70" s="138" t="s">
        <v>226</v>
      </c>
      <c r="F70" s="139">
        <v>4</v>
      </c>
      <c r="G70" s="140"/>
      <c r="H70" s="141"/>
    </row>
    <row r="71" spans="1:8" ht="13" x14ac:dyDescent="0.3">
      <c r="A71" s="135" t="s">
        <v>617</v>
      </c>
      <c r="B71" s="136" t="s">
        <v>618</v>
      </c>
      <c r="C71" s="137" t="s">
        <v>189</v>
      </c>
      <c r="D71" s="136" t="s">
        <v>196</v>
      </c>
      <c r="E71" s="138" t="s">
        <v>226</v>
      </c>
      <c r="F71" s="139">
        <v>4</v>
      </c>
      <c r="G71" s="140"/>
      <c r="H71" s="141"/>
    </row>
    <row r="72" spans="1:8" ht="13" x14ac:dyDescent="0.3">
      <c r="A72" s="135" t="s">
        <v>619</v>
      </c>
      <c r="B72" s="136" t="s">
        <v>620</v>
      </c>
      <c r="C72" s="137" t="s">
        <v>188</v>
      </c>
      <c r="D72" s="136" t="s">
        <v>621</v>
      </c>
      <c r="E72" s="138" t="s">
        <v>400</v>
      </c>
      <c r="F72" s="139">
        <v>1</v>
      </c>
      <c r="G72" s="140"/>
      <c r="H72" s="141"/>
    </row>
    <row r="73" spans="1:8" ht="13" x14ac:dyDescent="0.25">
      <c r="A73" s="130">
        <v>9</v>
      </c>
      <c r="B73" s="131"/>
      <c r="C73" s="132"/>
      <c r="D73" s="131" t="s">
        <v>622</v>
      </c>
      <c r="E73" s="131"/>
      <c r="F73" s="142"/>
      <c r="G73" s="143"/>
      <c r="H73" s="134">
        <f>SUM(H74:H82)</f>
        <v>0</v>
      </c>
    </row>
    <row r="74" spans="1:8" ht="13" x14ac:dyDescent="0.3">
      <c r="A74" s="135" t="s">
        <v>623</v>
      </c>
      <c r="B74" s="136" t="s">
        <v>624</v>
      </c>
      <c r="C74" s="137" t="s">
        <v>188</v>
      </c>
      <c r="D74" s="136" t="s">
        <v>625</v>
      </c>
      <c r="E74" s="138" t="s">
        <v>400</v>
      </c>
      <c r="F74" s="139">
        <v>3</v>
      </c>
      <c r="G74" s="140"/>
      <c r="H74" s="141"/>
    </row>
    <row r="75" spans="1:8" ht="13" x14ac:dyDescent="0.3">
      <c r="A75" s="135" t="s">
        <v>626</v>
      </c>
      <c r="B75" s="136" t="s">
        <v>627</v>
      </c>
      <c r="C75" s="137" t="s">
        <v>188</v>
      </c>
      <c r="D75" s="136" t="s">
        <v>628</v>
      </c>
      <c r="E75" s="138" t="s">
        <v>400</v>
      </c>
      <c r="F75" s="139">
        <v>0.1</v>
      </c>
      <c r="G75" s="140"/>
      <c r="H75" s="141"/>
    </row>
    <row r="76" spans="1:8" ht="13" x14ac:dyDescent="0.3">
      <c r="A76" s="135" t="s">
        <v>629</v>
      </c>
      <c r="B76" s="136" t="s">
        <v>630</v>
      </c>
      <c r="C76" s="137" t="s">
        <v>188</v>
      </c>
      <c r="D76" s="136" t="s">
        <v>631</v>
      </c>
      <c r="E76" s="138" t="s">
        <v>400</v>
      </c>
      <c r="F76" s="139">
        <v>1</v>
      </c>
      <c r="G76" s="140"/>
      <c r="H76" s="141"/>
    </row>
    <row r="77" spans="1:8" ht="13" x14ac:dyDescent="0.3">
      <c r="A77" s="135" t="s">
        <v>632</v>
      </c>
      <c r="B77" s="136" t="s">
        <v>633</v>
      </c>
      <c r="C77" s="137" t="s">
        <v>188</v>
      </c>
      <c r="D77" s="136" t="s">
        <v>634</v>
      </c>
      <c r="E77" s="138" t="s">
        <v>400</v>
      </c>
      <c r="F77" s="139">
        <v>4</v>
      </c>
      <c r="G77" s="140"/>
      <c r="H77" s="141"/>
    </row>
    <row r="78" spans="1:8" ht="13" x14ac:dyDescent="0.3">
      <c r="A78" s="135" t="s">
        <v>635</v>
      </c>
      <c r="B78" s="136" t="s">
        <v>1061</v>
      </c>
      <c r="C78" s="137" t="s">
        <v>188</v>
      </c>
      <c r="D78" s="136" t="s">
        <v>1053</v>
      </c>
      <c r="E78" s="138" t="s">
        <v>400</v>
      </c>
      <c r="F78" s="139">
        <v>5</v>
      </c>
      <c r="G78" s="140"/>
      <c r="H78" s="141"/>
    </row>
    <row r="79" spans="1:8" ht="13" x14ac:dyDescent="0.3">
      <c r="A79" s="135" t="s">
        <v>1057</v>
      </c>
      <c r="B79" s="136" t="s">
        <v>1062</v>
      </c>
      <c r="C79" s="137" t="s">
        <v>188</v>
      </c>
      <c r="D79" s="136" t="s">
        <v>1054</v>
      </c>
      <c r="E79" s="138" t="s">
        <v>400</v>
      </c>
      <c r="F79" s="139">
        <v>15</v>
      </c>
      <c r="G79" s="140"/>
      <c r="H79" s="141"/>
    </row>
    <row r="80" spans="1:8" ht="13" x14ac:dyDescent="0.3">
      <c r="A80" s="135" t="s">
        <v>1058</v>
      </c>
      <c r="B80" s="136" t="s">
        <v>1063</v>
      </c>
      <c r="C80" s="137" t="s">
        <v>188</v>
      </c>
      <c r="D80" s="136" t="s">
        <v>1055</v>
      </c>
      <c r="E80" s="138" t="s">
        <v>400</v>
      </c>
      <c r="F80" s="139">
        <v>15</v>
      </c>
      <c r="G80" s="140"/>
      <c r="H80" s="141"/>
    </row>
    <row r="81" spans="1:8" ht="13" x14ac:dyDescent="0.3">
      <c r="A81" s="135" t="s">
        <v>1059</v>
      </c>
      <c r="B81" s="136" t="s">
        <v>1064</v>
      </c>
      <c r="C81" s="137" t="s">
        <v>188</v>
      </c>
      <c r="D81" s="136" t="s">
        <v>1056</v>
      </c>
      <c r="E81" s="138" t="s">
        <v>400</v>
      </c>
      <c r="F81" s="139">
        <v>1</v>
      </c>
      <c r="G81" s="140"/>
      <c r="H81" s="141"/>
    </row>
    <row r="82" spans="1:8" ht="13" x14ac:dyDescent="0.3">
      <c r="A82" s="135" t="s">
        <v>1060</v>
      </c>
      <c r="B82" s="136" t="s">
        <v>636</v>
      </c>
      <c r="C82" s="137" t="s">
        <v>188</v>
      </c>
      <c r="D82" s="136" t="s">
        <v>637</v>
      </c>
      <c r="E82" s="138" t="s">
        <v>400</v>
      </c>
      <c r="F82" s="139">
        <v>1</v>
      </c>
      <c r="G82" s="140"/>
      <c r="H82" s="141"/>
    </row>
    <row r="83" spans="1:8" ht="13" x14ac:dyDescent="0.25">
      <c r="A83" s="130">
        <v>10</v>
      </c>
      <c r="B83" s="131"/>
      <c r="C83" s="132"/>
      <c r="D83" s="131" t="s">
        <v>638</v>
      </c>
      <c r="E83" s="131"/>
      <c r="F83" s="142"/>
      <c r="G83" s="143"/>
      <c r="H83" s="134">
        <f>SUM(H84:H106)</f>
        <v>0</v>
      </c>
    </row>
    <row r="84" spans="1:8" ht="13" x14ac:dyDescent="0.3">
      <c r="A84" s="135" t="s">
        <v>639</v>
      </c>
      <c r="B84" s="136" t="s">
        <v>640</v>
      </c>
      <c r="C84" s="137" t="s">
        <v>641</v>
      </c>
      <c r="D84" s="136" t="s">
        <v>642</v>
      </c>
      <c r="E84" s="138" t="s">
        <v>400</v>
      </c>
      <c r="F84" s="139">
        <v>4</v>
      </c>
      <c r="G84" s="140"/>
      <c r="H84" s="141"/>
    </row>
    <row r="85" spans="1:8" ht="13" x14ac:dyDescent="0.3">
      <c r="A85" s="135" t="s">
        <v>643</v>
      </c>
      <c r="B85" s="136" t="s">
        <v>644</v>
      </c>
      <c r="C85" s="137" t="s">
        <v>641</v>
      </c>
      <c r="D85" s="136" t="s">
        <v>645</v>
      </c>
      <c r="E85" s="138" t="s">
        <v>400</v>
      </c>
      <c r="F85" s="139">
        <v>1</v>
      </c>
      <c r="G85" s="140"/>
      <c r="H85" s="141"/>
    </row>
    <row r="86" spans="1:8" ht="13" x14ac:dyDescent="0.3">
      <c r="A86" s="135" t="s">
        <v>646</v>
      </c>
      <c r="B86" s="136" t="s">
        <v>647</v>
      </c>
      <c r="C86" s="137" t="s">
        <v>641</v>
      </c>
      <c r="D86" s="136" t="s">
        <v>648</v>
      </c>
      <c r="E86" s="138" t="s">
        <v>400</v>
      </c>
      <c r="F86" s="139">
        <v>1</v>
      </c>
      <c r="G86" s="140"/>
      <c r="H86" s="141"/>
    </row>
    <row r="87" spans="1:8" ht="13" x14ac:dyDescent="0.3">
      <c r="A87" s="135" t="s">
        <v>649</v>
      </c>
      <c r="B87" s="136" t="s">
        <v>650</v>
      </c>
      <c r="C87" s="137" t="s">
        <v>641</v>
      </c>
      <c r="D87" s="136" t="s">
        <v>651</v>
      </c>
      <c r="E87" s="138" t="s">
        <v>400</v>
      </c>
      <c r="F87" s="139">
        <v>1</v>
      </c>
      <c r="G87" s="140"/>
      <c r="H87" s="141"/>
    </row>
    <row r="88" spans="1:8" ht="13" x14ac:dyDescent="0.3">
      <c r="A88" s="135" t="s">
        <v>652</v>
      </c>
      <c r="B88" s="136" t="s">
        <v>653</v>
      </c>
      <c r="C88" s="137" t="s">
        <v>641</v>
      </c>
      <c r="D88" s="136" t="s">
        <v>654</v>
      </c>
      <c r="E88" s="138" t="s">
        <v>400</v>
      </c>
      <c r="F88" s="139">
        <v>1</v>
      </c>
      <c r="G88" s="140"/>
      <c r="H88" s="141"/>
    </row>
    <row r="89" spans="1:8" ht="13" x14ac:dyDescent="0.3">
      <c r="A89" s="135" t="s">
        <v>655</v>
      </c>
      <c r="B89" s="136" t="s">
        <v>656</v>
      </c>
      <c r="C89" s="137" t="s">
        <v>641</v>
      </c>
      <c r="D89" s="136" t="s">
        <v>657</v>
      </c>
      <c r="E89" s="138" t="s">
        <v>123</v>
      </c>
      <c r="F89" s="139">
        <v>1</v>
      </c>
      <c r="G89" s="140"/>
      <c r="H89" s="141"/>
    </row>
    <row r="90" spans="1:8" ht="13" x14ac:dyDescent="0.3">
      <c r="A90" s="135" t="s">
        <v>658</v>
      </c>
      <c r="B90" s="136" t="s">
        <v>659</v>
      </c>
      <c r="C90" s="137" t="s">
        <v>641</v>
      </c>
      <c r="D90" s="136" t="s">
        <v>660</v>
      </c>
      <c r="E90" s="138" t="s">
        <v>400</v>
      </c>
      <c r="F90" s="139">
        <v>1</v>
      </c>
      <c r="G90" s="140"/>
      <c r="H90" s="141"/>
    </row>
    <row r="91" spans="1:8" ht="13" x14ac:dyDescent="0.3">
      <c r="A91" s="135" t="s">
        <v>661</v>
      </c>
      <c r="B91" s="136" t="s">
        <v>662</v>
      </c>
      <c r="C91" s="137" t="s">
        <v>641</v>
      </c>
      <c r="D91" s="136" t="s">
        <v>663</v>
      </c>
      <c r="E91" s="138" t="s">
        <v>400</v>
      </c>
      <c r="F91" s="139">
        <v>1</v>
      </c>
      <c r="G91" s="140"/>
      <c r="H91" s="141"/>
    </row>
    <row r="92" spans="1:8" ht="13" x14ac:dyDescent="0.3">
      <c r="A92" s="135" t="s">
        <v>664</v>
      </c>
      <c r="B92" s="136" t="s">
        <v>665</v>
      </c>
      <c r="C92" s="137" t="s">
        <v>641</v>
      </c>
      <c r="D92" s="136" t="s">
        <v>666</v>
      </c>
      <c r="E92" s="138" t="s">
        <v>400</v>
      </c>
      <c r="F92" s="139">
        <v>8</v>
      </c>
      <c r="G92" s="140"/>
      <c r="H92" s="141"/>
    </row>
    <row r="93" spans="1:8" ht="13" x14ac:dyDescent="0.3">
      <c r="A93" s="135" t="s">
        <v>667</v>
      </c>
      <c r="B93" s="136" t="s">
        <v>668</v>
      </c>
      <c r="C93" s="137" t="s">
        <v>641</v>
      </c>
      <c r="D93" s="136" t="s">
        <v>669</v>
      </c>
      <c r="E93" s="138" t="s">
        <v>400</v>
      </c>
      <c r="F93" s="139">
        <v>0.5</v>
      </c>
      <c r="G93" s="140"/>
      <c r="H93" s="141"/>
    </row>
    <row r="94" spans="1:8" ht="13" x14ac:dyDescent="0.3">
      <c r="A94" s="135" t="s">
        <v>670</v>
      </c>
      <c r="B94" s="136" t="s">
        <v>671</v>
      </c>
      <c r="C94" s="137" t="s">
        <v>641</v>
      </c>
      <c r="D94" s="136" t="s">
        <v>672</v>
      </c>
      <c r="E94" s="138" t="s">
        <v>400</v>
      </c>
      <c r="F94" s="139">
        <v>0.5</v>
      </c>
      <c r="G94" s="140"/>
      <c r="H94" s="141"/>
    </row>
    <row r="95" spans="1:8" ht="13" x14ac:dyDescent="0.3">
      <c r="A95" s="135" t="s">
        <v>673</v>
      </c>
      <c r="B95" s="136" t="s">
        <v>674</v>
      </c>
      <c r="C95" s="137" t="s">
        <v>641</v>
      </c>
      <c r="D95" s="136" t="s">
        <v>675</v>
      </c>
      <c r="E95" s="138" t="s">
        <v>400</v>
      </c>
      <c r="F95" s="139">
        <v>0.5</v>
      </c>
      <c r="G95" s="140"/>
      <c r="H95" s="141"/>
    </row>
    <row r="96" spans="1:8" ht="13" x14ac:dyDescent="0.3">
      <c r="A96" s="135" t="s">
        <v>676</v>
      </c>
      <c r="B96" s="136" t="s">
        <v>677</v>
      </c>
      <c r="C96" s="137" t="s">
        <v>641</v>
      </c>
      <c r="D96" s="136" t="s">
        <v>678</v>
      </c>
      <c r="E96" s="138" t="s">
        <v>400</v>
      </c>
      <c r="F96" s="139">
        <v>1</v>
      </c>
      <c r="G96" s="140"/>
      <c r="H96" s="141"/>
    </row>
    <row r="97" spans="1:8" ht="13" x14ac:dyDescent="0.3">
      <c r="A97" s="135" t="s">
        <v>679</v>
      </c>
      <c r="B97" s="136" t="s">
        <v>680</v>
      </c>
      <c r="C97" s="137" t="s">
        <v>641</v>
      </c>
      <c r="D97" s="136" t="s">
        <v>681</v>
      </c>
      <c r="E97" s="138" t="s">
        <v>400</v>
      </c>
      <c r="F97" s="139">
        <v>1</v>
      </c>
      <c r="G97" s="140"/>
      <c r="H97" s="141"/>
    </row>
    <row r="98" spans="1:8" ht="13" x14ac:dyDescent="0.3">
      <c r="A98" s="135" t="s">
        <v>682</v>
      </c>
      <c r="B98" s="136" t="s">
        <v>683</v>
      </c>
      <c r="C98" s="137" t="s">
        <v>641</v>
      </c>
      <c r="D98" s="136" t="s">
        <v>684</v>
      </c>
      <c r="E98" s="138" t="s">
        <v>400</v>
      </c>
      <c r="F98" s="139">
        <v>0.1</v>
      </c>
      <c r="G98" s="140"/>
      <c r="H98" s="141"/>
    </row>
    <row r="99" spans="1:8" ht="13" x14ac:dyDescent="0.3">
      <c r="A99" s="135" t="s">
        <v>685</v>
      </c>
      <c r="B99" s="136" t="s">
        <v>686</v>
      </c>
      <c r="C99" s="137" t="s">
        <v>641</v>
      </c>
      <c r="D99" s="136" t="s">
        <v>687</v>
      </c>
      <c r="E99" s="138" t="s">
        <v>400</v>
      </c>
      <c r="F99" s="139">
        <v>0.5</v>
      </c>
      <c r="G99" s="140"/>
      <c r="H99" s="141"/>
    </row>
    <row r="100" spans="1:8" ht="13" x14ac:dyDescent="0.3">
      <c r="A100" s="135" t="s">
        <v>688</v>
      </c>
      <c r="B100" s="136" t="s">
        <v>689</v>
      </c>
      <c r="C100" s="137" t="s">
        <v>641</v>
      </c>
      <c r="D100" s="136" t="s">
        <v>690</v>
      </c>
      <c r="E100" s="138" t="s">
        <v>400</v>
      </c>
      <c r="F100" s="139">
        <v>1</v>
      </c>
      <c r="G100" s="140"/>
      <c r="H100" s="141"/>
    </row>
    <row r="101" spans="1:8" ht="13" x14ac:dyDescent="0.3">
      <c r="A101" s="135" t="s">
        <v>691</v>
      </c>
      <c r="B101" s="136" t="s">
        <v>692</v>
      </c>
      <c r="C101" s="137" t="s">
        <v>641</v>
      </c>
      <c r="D101" s="136" t="s">
        <v>693</v>
      </c>
      <c r="E101" s="138" t="s">
        <v>400</v>
      </c>
      <c r="F101" s="139">
        <v>1</v>
      </c>
      <c r="G101" s="140"/>
      <c r="H101" s="141"/>
    </row>
    <row r="102" spans="1:8" ht="13" x14ac:dyDescent="0.3">
      <c r="A102" s="135" t="s">
        <v>694</v>
      </c>
      <c r="B102" s="136" t="s">
        <v>695</v>
      </c>
      <c r="C102" s="137" t="s">
        <v>641</v>
      </c>
      <c r="D102" s="136" t="s">
        <v>696</v>
      </c>
      <c r="E102" s="138" t="s">
        <v>400</v>
      </c>
      <c r="F102" s="139">
        <v>1</v>
      </c>
      <c r="G102" s="140"/>
      <c r="H102" s="141"/>
    </row>
    <row r="103" spans="1:8" ht="13" x14ac:dyDescent="0.3">
      <c r="A103" s="135" t="s">
        <v>697</v>
      </c>
      <c r="B103" s="136" t="s">
        <v>698</v>
      </c>
      <c r="C103" s="137" t="s">
        <v>641</v>
      </c>
      <c r="D103" s="136" t="s">
        <v>699</v>
      </c>
      <c r="E103" s="138" t="s">
        <v>400</v>
      </c>
      <c r="F103" s="139">
        <v>1</v>
      </c>
      <c r="G103" s="140"/>
      <c r="H103" s="141"/>
    </row>
    <row r="104" spans="1:8" ht="13" x14ac:dyDescent="0.3">
      <c r="A104" s="135" t="s">
        <v>700</v>
      </c>
      <c r="B104" s="136" t="s">
        <v>701</v>
      </c>
      <c r="C104" s="137" t="s">
        <v>641</v>
      </c>
      <c r="D104" s="136" t="s">
        <v>702</v>
      </c>
      <c r="E104" s="138" t="s">
        <v>400</v>
      </c>
      <c r="F104" s="139">
        <v>1</v>
      </c>
      <c r="G104" s="140"/>
      <c r="H104" s="141"/>
    </row>
    <row r="105" spans="1:8" ht="13" x14ac:dyDescent="0.3">
      <c r="A105" s="135" t="s">
        <v>703</v>
      </c>
      <c r="B105" s="136" t="s">
        <v>704</v>
      </c>
      <c r="C105" s="137" t="s">
        <v>641</v>
      </c>
      <c r="D105" s="136" t="s">
        <v>705</v>
      </c>
      <c r="E105" s="138" t="s">
        <v>400</v>
      </c>
      <c r="F105" s="139">
        <v>1</v>
      </c>
      <c r="G105" s="140"/>
      <c r="H105" s="141"/>
    </row>
    <row r="106" spans="1:8" ht="13" x14ac:dyDescent="0.3">
      <c r="A106" s="135" t="s">
        <v>706</v>
      </c>
      <c r="B106" s="136" t="s">
        <v>707</v>
      </c>
      <c r="C106" s="137" t="s">
        <v>641</v>
      </c>
      <c r="D106" s="136" t="s">
        <v>708</v>
      </c>
      <c r="E106" s="138" t="s">
        <v>400</v>
      </c>
      <c r="F106" s="139">
        <v>0.5</v>
      </c>
      <c r="G106" s="140"/>
      <c r="H106" s="141"/>
    </row>
    <row r="107" spans="1:8" ht="13" x14ac:dyDescent="0.25">
      <c r="A107" s="130">
        <v>11</v>
      </c>
      <c r="B107" s="131"/>
      <c r="C107" s="132"/>
      <c r="D107" s="131" t="s">
        <v>709</v>
      </c>
      <c r="E107" s="131"/>
      <c r="F107" s="142"/>
      <c r="G107" s="143"/>
      <c r="H107" s="134">
        <f>SUM(H108:H129)</f>
        <v>0</v>
      </c>
    </row>
    <row r="108" spans="1:8" ht="13" x14ac:dyDescent="0.3">
      <c r="A108" s="135" t="s">
        <v>710</v>
      </c>
      <c r="B108" s="136" t="s">
        <v>711</v>
      </c>
      <c r="C108" s="136" t="s">
        <v>189</v>
      </c>
      <c r="D108" s="136" t="s">
        <v>197</v>
      </c>
      <c r="E108" s="138" t="s">
        <v>226</v>
      </c>
      <c r="F108" s="144">
        <v>6</v>
      </c>
      <c r="G108" s="140"/>
      <c r="H108" s="141"/>
    </row>
    <row r="109" spans="1:8" ht="13" x14ac:dyDescent="0.3">
      <c r="A109" s="135" t="s">
        <v>712</v>
      </c>
      <c r="B109" s="136" t="s">
        <v>713</v>
      </c>
      <c r="C109" s="136" t="s">
        <v>189</v>
      </c>
      <c r="D109" s="136" t="s">
        <v>1091</v>
      </c>
      <c r="E109" s="138" t="s">
        <v>123</v>
      </c>
      <c r="F109" s="144">
        <v>12</v>
      </c>
      <c r="G109" s="140"/>
      <c r="H109" s="141"/>
    </row>
    <row r="110" spans="1:8" ht="13" x14ac:dyDescent="0.3">
      <c r="A110" s="135" t="s">
        <v>714</v>
      </c>
      <c r="B110" s="136" t="s">
        <v>715</v>
      </c>
      <c r="C110" s="136" t="s">
        <v>188</v>
      </c>
      <c r="D110" s="136" t="s">
        <v>716</v>
      </c>
      <c r="E110" s="138" t="s">
        <v>400</v>
      </c>
      <c r="F110" s="144">
        <v>15</v>
      </c>
      <c r="G110" s="140"/>
      <c r="H110" s="141"/>
    </row>
    <row r="111" spans="1:8" ht="13" x14ac:dyDescent="0.3">
      <c r="A111" s="135" t="s">
        <v>717</v>
      </c>
      <c r="B111" s="136" t="s">
        <v>718</v>
      </c>
      <c r="C111" s="136" t="s">
        <v>189</v>
      </c>
      <c r="D111" s="136" t="s">
        <v>209</v>
      </c>
      <c r="E111" s="138" t="s">
        <v>226</v>
      </c>
      <c r="F111" s="144">
        <v>3</v>
      </c>
      <c r="G111" s="140"/>
      <c r="H111" s="141"/>
    </row>
    <row r="112" spans="1:8" ht="13" x14ac:dyDescent="0.3">
      <c r="A112" s="135" t="s">
        <v>719</v>
      </c>
      <c r="B112" s="136" t="s">
        <v>720</v>
      </c>
      <c r="C112" s="136" t="s">
        <v>189</v>
      </c>
      <c r="D112" s="136" t="s">
        <v>470</v>
      </c>
      <c r="E112" s="138" t="s">
        <v>336</v>
      </c>
      <c r="F112" s="144">
        <v>8</v>
      </c>
      <c r="G112" s="140"/>
      <c r="H112" s="141"/>
    </row>
    <row r="113" spans="1:8" ht="13" x14ac:dyDescent="0.3">
      <c r="A113" s="135" t="s">
        <v>721</v>
      </c>
      <c r="B113" s="136" t="s">
        <v>722</v>
      </c>
      <c r="C113" s="136" t="s">
        <v>188</v>
      </c>
      <c r="D113" s="136" t="s">
        <v>124</v>
      </c>
      <c r="E113" s="138" t="s">
        <v>123</v>
      </c>
      <c r="F113" s="144">
        <v>120</v>
      </c>
      <c r="G113" s="140"/>
      <c r="H113" s="141"/>
    </row>
    <row r="114" spans="1:8" ht="13" x14ac:dyDescent="0.3">
      <c r="A114" s="135" t="s">
        <v>723</v>
      </c>
      <c r="B114" s="136" t="s">
        <v>724</v>
      </c>
      <c r="C114" s="136" t="s">
        <v>188</v>
      </c>
      <c r="D114" s="136" t="s">
        <v>725</v>
      </c>
      <c r="E114" s="138" t="s">
        <v>123</v>
      </c>
      <c r="F114" s="144">
        <v>1</v>
      </c>
      <c r="G114" s="140"/>
      <c r="H114" s="141"/>
    </row>
    <row r="115" spans="1:8" ht="13" x14ac:dyDescent="0.3">
      <c r="A115" s="135" t="s">
        <v>726</v>
      </c>
      <c r="B115" s="136" t="s">
        <v>727</v>
      </c>
      <c r="C115" s="136" t="s">
        <v>188</v>
      </c>
      <c r="D115" s="136" t="s">
        <v>728</v>
      </c>
      <c r="E115" s="138" t="s">
        <v>400</v>
      </c>
      <c r="F115" s="144">
        <v>20</v>
      </c>
      <c r="G115" s="140"/>
      <c r="H115" s="141"/>
    </row>
    <row r="116" spans="1:8" ht="13" x14ac:dyDescent="0.3">
      <c r="A116" s="135" t="s">
        <v>729</v>
      </c>
      <c r="B116" s="136" t="s">
        <v>730</v>
      </c>
      <c r="C116" s="136" t="s">
        <v>188</v>
      </c>
      <c r="D116" s="136" t="s">
        <v>731</v>
      </c>
      <c r="E116" s="138" t="s">
        <v>400</v>
      </c>
      <c r="F116" s="144">
        <v>2</v>
      </c>
      <c r="G116" s="140"/>
      <c r="H116" s="141"/>
    </row>
    <row r="117" spans="1:8" ht="13" x14ac:dyDescent="0.3">
      <c r="A117" s="135" t="s">
        <v>732</v>
      </c>
      <c r="B117" s="136" t="s">
        <v>733</v>
      </c>
      <c r="C117" s="136" t="s">
        <v>188</v>
      </c>
      <c r="D117" s="136" t="s">
        <v>734</v>
      </c>
      <c r="E117" s="138" t="s">
        <v>123</v>
      </c>
      <c r="F117" s="144">
        <v>7.2</v>
      </c>
      <c r="G117" s="140"/>
      <c r="H117" s="141"/>
    </row>
    <row r="118" spans="1:8" ht="13" x14ac:dyDescent="0.3">
      <c r="A118" s="135" t="s">
        <v>735</v>
      </c>
      <c r="B118" s="136" t="s">
        <v>736</v>
      </c>
      <c r="C118" s="136" t="s">
        <v>188</v>
      </c>
      <c r="D118" s="136" t="s">
        <v>737</v>
      </c>
      <c r="E118" s="138" t="s">
        <v>123</v>
      </c>
      <c r="F118" s="144">
        <v>10</v>
      </c>
      <c r="G118" s="140"/>
      <c r="H118" s="141"/>
    </row>
    <row r="119" spans="1:8" ht="13" x14ac:dyDescent="0.3">
      <c r="A119" s="135" t="s">
        <v>738</v>
      </c>
      <c r="B119" s="136" t="s">
        <v>739</v>
      </c>
      <c r="C119" s="136" t="s">
        <v>188</v>
      </c>
      <c r="D119" s="136" t="s">
        <v>740</v>
      </c>
      <c r="E119" s="138" t="s">
        <v>123</v>
      </c>
      <c r="F119" s="144">
        <v>7.2</v>
      </c>
      <c r="G119" s="140"/>
      <c r="H119" s="141"/>
    </row>
    <row r="120" spans="1:8" ht="13" x14ac:dyDescent="0.3">
      <c r="A120" s="135" t="s">
        <v>741</v>
      </c>
      <c r="B120" s="136" t="s">
        <v>742</v>
      </c>
      <c r="C120" s="136" t="s">
        <v>188</v>
      </c>
      <c r="D120" s="136" t="s">
        <v>743</v>
      </c>
      <c r="E120" s="138" t="s">
        <v>400</v>
      </c>
      <c r="F120" s="144">
        <v>20</v>
      </c>
      <c r="G120" s="140"/>
      <c r="H120" s="141"/>
    </row>
    <row r="121" spans="1:8" ht="13" x14ac:dyDescent="0.3">
      <c r="A121" s="135" t="s">
        <v>744</v>
      </c>
      <c r="B121" s="136" t="s">
        <v>745</v>
      </c>
      <c r="C121" s="136" t="s">
        <v>188</v>
      </c>
      <c r="D121" s="136" t="s">
        <v>746</v>
      </c>
      <c r="E121" s="138" t="s">
        <v>400</v>
      </c>
      <c r="F121" s="144">
        <v>1</v>
      </c>
      <c r="G121" s="140"/>
      <c r="H121" s="141"/>
    </row>
    <row r="122" spans="1:8" ht="13" x14ac:dyDescent="0.3">
      <c r="A122" s="135" t="s">
        <v>747</v>
      </c>
      <c r="B122" s="136" t="s">
        <v>748</v>
      </c>
      <c r="C122" s="136" t="s">
        <v>188</v>
      </c>
      <c r="D122" s="136" t="s">
        <v>749</v>
      </c>
      <c r="E122" s="138" t="s">
        <v>400</v>
      </c>
      <c r="F122" s="144">
        <v>1</v>
      </c>
      <c r="G122" s="140"/>
      <c r="H122" s="141"/>
    </row>
    <row r="123" spans="1:8" ht="13" x14ac:dyDescent="0.3">
      <c r="A123" s="135" t="s">
        <v>750</v>
      </c>
      <c r="B123" s="136" t="s">
        <v>751</v>
      </c>
      <c r="C123" s="136" t="s">
        <v>188</v>
      </c>
      <c r="D123" s="136" t="s">
        <v>752</v>
      </c>
      <c r="E123" s="138" t="s">
        <v>400</v>
      </c>
      <c r="F123" s="144">
        <v>1</v>
      </c>
      <c r="G123" s="140"/>
      <c r="H123" s="141"/>
    </row>
    <row r="124" spans="1:8" ht="13" x14ac:dyDescent="0.3">
      <c r="A124" s="135" t="s">
        <v>753</v>
      </c>
      <c r="B124" s="136" t="s">
        <v>754</v>
      </c>
      <c r="C124" s="136" t="s">
        <v>188</v>
      </c>
      <c r="D124" s="136" t="s">
        <v>755</v>
      </c>
      <c r="E124" s="138" t="s">
        <v>128</v>
      </c>
      <c r="F124" s="144">
        <v>35</v>
      </c>
      <c r="G124" s="140"/>
      <c r="H124" s="141"/>
    </row>
    <row r="125" spans="1:8" ht="13" x14ac:dyDescent="0.3">
      <c r="A125" s="135" t="s">
        <v>756</v>
      </c>
      <c r="B125" s="136" t="s">
        <v>757</v>
      </c>
      <c r="C125" s="136" t="s">
        <v>188</v>
      </c>
      <c r="D125" s="136" t="s">
        <v>758</v>
      </c>
      <c r="E125" s="138" t="s">
        <v>400</v>
      </c>
      <c r="F125" s="144">
        <v>3</v>
      </c>
      <c r="G125" s="140"/>
      <c r="H125" s="141"/>
    </row>
    <row r="126" spans="1:8" ht="13" x14ac:dyDescent="0.3">
      <c r="A126" s="135" t="s">
        <v>759</v>
      </c>
      <c r="B126" s="136" t="s">
        <v>760</v>
      </c>
      <c r="C126" s="136" t="s">
        <v>188</v>
      </c>
      <c r="D126" s="136" t="s">
        <v>761</v>
      </c>
      <c r="E126" s="138" t="s">
        <v>400</v>
      </c>
      <c r="F126" s="144">
        <v>1</v>
      </c>
      <c r="G126" s="140"/>
      <c r="H126" s="141"/>
    </row>
    <row r="127" spans="1:8" ht="13" x14ac:dyDescent="0.3">
      <c r="A127" s="135" t="s">
        <v>762</v>
      </c>
      <c r="B127" s="136" t="s">
        <v>763</v>
      </c>
      <c r="C127" s="136" t="s">
        <v>188</v>
      </c>
      <c r="D127" s="136" t="s">
        <v>764</v>
      </c>
      <c r="E127" s="138" t="s">
        <v>400</v>
      </c>
      <c r="F127" s="144">
        <v>1</v>
      </c>
      <c r="G127" s="140"/>
      <c r="H127" s="141"/>
    </row>
    <row r="128" spans="1:8" ht="13" x14ac:dyDescent="0.3">
      <c r="A128" s="135" t="s">
        <v>765</v>
      </c>
      <c r="B128" s="136" t="s">
        <v>766</v>
      </c>
      <c r="C128" s="136" t="s">
        <v>189</v>
      </c>
      <c r="D128" s="136" t="s">
        <v>767</v>
      </c>
      <c r="E128" s="138" t="s">
        <v>226</v>
      </c>
      <c r="F128" s="144">
        <v>3</v>
      </c>
      <c r="G128" s="140"/>
      <c r="H128" s="141"/>
    </row>
    <row r="129" spans="1:8" ht="13" x14ac:dyDescent="0.3">
      <c r="A129" s="135" t="s">
        <v>768</v>
      </c>
      <c r="B129" s="136" t="s">
        <v>769</v>
      </c>
      <c r="C129" s="136" t="s">
        <v>188</v>
      </c>
      <c r="D129" s="136" t="s">
        <v>770</v>
      </c>
      <c r="E129" s="138" t="s">
        <v>400</v>
      </c>
      <c r="F129" s="144">
        <v>1</v>
      </c>
      <c r="G129" s="140"/>
      <c r="H129" s="141"/>
    </row>
    <row r="130" spans="1:8" ht="13" x14ac:dyDescent="0.25">
      <c r="A130" s="130">
        <v>12</v>
      </c>
      <c r="B130" s="131"/>
      <c r="C130" s="132"/>
      <c r="D130" s="131" t="s">
        <v>771</v>
      </c>
      <c r="E130" s="131"/>
      <c r="F130" s="142"/>
      <c r="G130" s="143"/>
      <c r="H130" s="134">
        <f>SUM(H131:H135)</f>
        <v>0</v>
      </c>
    </row>
    <row r="131" spans="1:8" ht="13" x14ac:dyDescent="0.3">
      <c r="A131" s="135" t="s">
        <v>772</v>
      </c>
      <c r="B131" s="136" t="s">
        <v>773</v>
      </c>
      <c r="C131" s="137" t="s">
        <v>189</v>
      </c>
      <c r="D131" s="136" t="s">
        <v>210</v>
      </c>
      <c r="E131" s="138" t="s">
        <v>336</v>
      </c>
      <c r="F131" s="139">
        <v>5</v>
      </c>
      <c r="G131" s="140"/>
      <c r="H131" s="141"/>
    </row>
    <row r="132" spans="1:8" ht="13" x14ac:dyDescent="0.3">
      <c r="A132" s="135" t="s">
        <v>774</v>
      </c>
      <c r="B132" s="136" t="s">
        <v>775</v>
      </c>
      <c r="C132" s="137" t="s">
        <v>189</v>
      </c>
      <c r="D132" s="136" t="s">
        <v>1092</v>
      </c>
      <c r="E132" s="136" t="s">
        <v>336</v>
      </c>
      <c r="F132" s="139">
        <v>1</v>
      </c>
      <c r="G132" s="140"/>
      <c r="H132" s="141"/>
    </row>
    <row r="133" spans="1:8" ht="21" x14ac:dyDescent="0.3">
      <c r="A133" s="135" t="s">
        <v>776</v>
      </c>
      <c r="B133" s="136" t="s">
        <v>777</v>
      </c>
      <c r="C133" s="137" t="s">
        <v>189</v>
      </c>
      <c r="D133" s="136" t="s">
        <v>1093</v>
      </c>
      <c r="E133" s="136" t="s">
        <v>336</v>
      </c>
      <c r="F133" s="139">
        <v>1</v>
      </c>
      <c r="G133" s="140"/>
      <c r="H133" s="141"/>
    </row>
    <row r="134" spans="1:8" ht="13" x14ac:dyDescent="0.3">
      <c r="A134" s="135" t="s">
        <v>778</v>
      </c>
      <c r="B134" s="136" t="s">
        <v>779</v>
      </c>
      <c r="C134" s="137" t="s">
        <v>188</v>
      </c>
      <c r="D134" s="136" t="s">
        <v>780</v>
      </c>
      <c r="E134" s="138" t="s">
        <v>400</v>
      </c>
      <c r="F134" s="139">
        <v>2</v>
      </c>
      <c r="G134" s="140"/>
      <c r="H134" s="141"/>
    </row>
    <row r="135" spans="1:8" ht="13" x14ac:dyDescent="0.3">
      <c r="A135" s="135" t="s">
        <v>781</v>
      </c>
      <c r="B135" s="136" t="s">
        <v>782</v>
      </c>
      <c r="C135" s="137" t="s">
        <v>189</v>
      </c>
      <c r="D135" s="136" t="s">
        <v>199</v>
      </c>
      <c r="E135" s="136" t="s">
        <v>131</v>
      </c>
      <c r="F135" s="139">
        <v>10</v>
      </c>
      <c r="G135" s="140"/>
      <c r="H135" s="141"/>
    </row>
    <row r="136" spans="1:8" ht="13" x14ac:dyDescent="0.25">
      <c r="A136" s="130">
        <v>13</v>
      </c>
      <c r="B136" s="131"/>
      <c r="C136" s="132"/>
      <c r="D136" s="131" t="s">
        <v>783</v>
      </c>
      <c r="E136" s="131"/>
      <c r="F136" s="142"/>
      <c r="G136" s="143"/>
      <c r="H136" s="134">
        <f>SUM(H137:H141)</f>
        <v>0</v>
      </c>
    </row>
    <row r="137" spans="1:8" ht="13" x14ac:dyDescent="0.3">
      <c r="A137" s="135" t="s">
        <v>784</v>
      </c>
      <c r="B137" s="136" t="s">
        <v>785</v>
      </c>
      <c r="C137" s="137" t="s">
        <v>189</v>
      </c>
      <c r="D137" s="136" t="s">
        <v>198</v>
      </c>
      <c r="E137" s="138" t="s">
        <v>226</v>
      </c>
      <c r="F137" s="139">
        <v>1</v>
      </c>
      <c r="G137" s="140"/>
      <c r="H137" s="141"/>
    </row>
    <row r="138" spans="1:8" ht="13" x14ac:dyDescent="0.3">
      <c r="A138" s="135" t="s">
        <v>786</v>
      </c>
      <c r="B138" s="136" t="s">
        <v>787</v>
      </c>
      <c r="C138" s="137" t="s">
        <v>188</v>
      </c>
      <c r="D138" s="136" t="s">
        <v>788</v>
      </c>
      <c r="E138" s="138" t="s">
        <v>400</v>
      </c>
      <c r="F138" s="139">
        <v>1</v>
      </c>
      <c r="G138" s="140"/>
      <c r="H138" s="141"/>
    </row>
    <row r="139" spans="1:8" ht="13" x14ac:dyDescent="0.3">
      <c r="A139" s="135" t="s">
        <v>789</v>
      </c>
      <c r="B139" s="136" t="s">
        <v>790</v>
      </c>
      <c r="C139" s="137" t="s">
        <v>188</v>
      </c>
      <c r="D139" s="136" t="s">
        <v>791</v>
      </c>
      <c r="E139" s="138" t="s">
        <v>400</v>
      </c>
      <c r="F139" s="139">
        <v>1</v>
      </c>
      <c r="G139" s="140"/>
      <c r="H139" s="141"/>
    </row>
    <row r="140" spans="1:8" ht="13" x14ac:dyDescent="0.3">
      <c r="A140" s="135" t="s">
        <v>792</v>
      </c>
      <c r="B140" s="136" t="s">
        <v>793</v>
      </c>
      <c r="C140" s="137" t="s">
        <v>188</v>
      </c>
      <c r="D140" s="136" t="s">
        <v>794</v>
      </c>
      <c r="E140" s="138" t="s">
        <v>400</v>
      </c>
      <c r="F140" s="139">
        <v>1</v>
      </c>
      <c r="G140" s="140"/>
      <c r="H140" s="141"/>
    </row>
    <row r="141" spans="1:8" ht="13" x14ac:dyDescent="0.3">
      <c r="A141" s="135" t="s">
        <v>795</v>
      </c>
      <c r="B141" s="136" t="s">
        <v>796</v>
      </c>
      <c r="C141" s="137" t="s">
        <v>188</v>
      </c>
      <c r="D141" s="136" t="s">
        <v>797</v>
      </c>
      <c r="E141" s="138" t="s">
        <v>400</v>
      </c>
      <c r="F141" s="139">
        <v>1</v>
      </c>
      <c r="G141" s="140"/>
      <c r="H141" s="141"/>
    </row>
    <row r="142" spans="1:8" ht="13" x14ac:dyDescent="0.25">
      <c r="A142" s="130">
        <v>14</v>
      </c>
      <c r="B142" s="131"/>
      <c r="C142" s="132"/>
      <c r="D142" s="131" t="s">
        <v>798</v>
      </c>
      <c r="E142" s="131"/>
      <c r="F142" s="142"/>
      <c r="G142" s="143"/>
      <c r="H142" s="134">
        <f>SUM(H143:H149)</f>
        <v>0</v>
      </c>
    </row>
    <row r="143" spans="1:8" ht="13" x14ac:dyDescent="0.3">
      <c r="A143" s="135" t="s">
        <v>799</v>
      </c>
      <c r="B143" s="136" t="s">
        <v>800</v>
      </c>
      <c r="C143" s="137" t="s">
        <v>188</v>
      </c>
      <c r="D143" s="136" t="s">
        <v>132</v>
      </c>
      <c r="E143" s="138" t="s">
        <v>400</v>
      </c>
      <c r="F143" s="139">
        <v>10</v>
      </c>
      <c r="G143" s="140"/>
      <c r="H143" s="141"/>
    </row>
    <row r="144" spans="1:8" ht="13" x14ac:dyDescent="0.3">
      <c r="A144" s="135" t="s">
        <v>801</v>
      </c>
      <c r="B144" s="136" t="s">
        <v>802</v>
      </c>
      <c r="C144" s="137" t="s">
        <v>188</v>
      </c>
      <c r="D144" s="136" t="s">
        <v>803</v>
      </c>
      <c r="E144" s="138" t="s">
        <v>127</v>
      </c>
      <c r="F144" s="139">
        <v>40</v>
      </c>
      <c r="G144" s="140"/>
      <c r="H144" s="141"/>
    </row>
    <row r="145" spans="1:8" ht="13" x14ac:dyDescent="0.3">
      <c r="A145" s="135" t="s">
        <v>804</v>
      </c>
      <c r="B145" s="136" t="s">
        <v>805</v>
      </c>
      <c r="C145" s="137" t="s">
        <v>188</v>
      </c>
      <c r="D145" s="136" t="s">
        <v>806</v>
      </c>
      <c r="E145" s="138" t="s">
        <v>128</v>
      </c>
      <c r="F145" s="139">
        <v>60</v>
      </c>
      <c r="G145" s="140"/>
      <c r="H145" s="141"/>
    </row>
    <row r="146" spans="1:8" ht="13" x14ac:dyDescent="0.3">
      <c r="A146" s="135" t="s">
        <v>807</v>
      </c>
      <c r="B146" s="136" t="s">
        <v>808</v>
      </c>
      <c r="C146" s="137" t="s">
        <v>188</v>
      </c>
      <c r="D146" s="136" t="s">
        <v>809</v>
      </c>
      <c r="E146" s="138" t="s">
        <v>128</v>
      </c>
      <c r="F146" s="139">
        <v>40</v>
      </c>
      <c r="G146" s="140"/>
      <c r="H146" s="141"/>
    </row>
    <row r="147" spans="1:8" ht="13" x14ac:dyDescent="0.3">
      <c r="A147" s="135" t="s">
        <v>810</v>
      </c>
      <c r="B147" s="136" t="s">
        <v>811</v>
      </c>
      <c r="C147" s="137" t="s">
        <v>188</v>
      </c>
      <c r="D147" s="136" t="s">
        <v>812</v>
      </c>
      <c r="E147" s="138" t="s">
        <v>400</v>
      </c>
      <c r="F147" s="139">
        <v>36</v>
      </c>
      <c r="G147" s="140"/>
      <c r="H147" s="141"/>
    </row>
    <row r="148" spans="1:8" ht="13" x14ac:dyDescent="0.3">
      <c r="A148" s="135" t="s">
        <v>813</v>
      </c>
      <c r="B148" s="136" t="s">
        <v>814</v>
      </c>
      <c r="C148" s="137" t="s">
        <v>188</v>
      </c>
      <c r="D148" s="136" t="s">
        <v>815</v>
      </c>
      <c r="E148" s="138" t="s">
        <v>128</v>
      </c>
      <c r="F148" s="139">
        <v>15</v>
      </c>
      <c r="G148" s="140"/>
      <c r="H148" s="141"/>
    </row>
    <row r="149" spans="1:8" ht="13" x14ac:dyDescent="0.3">
      <c r="A149" s="135" t="s">
        <v>816</v>
      </c>
      <c r="B149" s="136" t="s">
        <v>817</v>
      </c>
      <c r="C149" s="137" t="s">
        <v>188</v>
      </c>
      <c r="D149" s="136" t="s">
        <v>818</v>
      </c>
      <c r="E149" s="138" t="s">
        <v>400</v>
      </c>
      <c r="F149" s="139">
        <v>10</v>
      </c>
      <c r="G149" s="140"/>
      <c r="H149" s="141"/>
    </row>
    <row r="150" spans="1:8" ht="13" x14ac:dyDescent="0.25">
      <c r="A150" s="130">
        <v>15</v>
      </c>
      <c r="B150" s="131"/>
      <c r="C150" s="132"/>
      <c r="D150" s="131" t="s">
        <v>819</v>
      </c>
      <c r="E150" s="131"/>
      <c r="F150" s="142"/>
      <c r="G150" s="143"/>
      <c r="H150" s="134">
        <f>SUM(H151:H160)</f>
        <v>0</v>
      </c>
    </row>
    <row r="151" spans="1:8" ht="13" x14ac:dyDescent="0.3">
      <c r="A151" s="135" t="s">
        <v>820</v>
      </c>
      <c r="B151" s="136" t="s">
        <v>821</v>
      </c>
      <c r="C151" s="137" t="s">
        <v>188</v>
      </c>
      <c r="D151" s="136" t="s">
        <v>822</v>
      </c>
      <c r="E151" s="138" t="s">
        <v>400</v>
      </c>
      <c r="F151" s="139">
        <v>5</v>
      </c>
      <c r="G151" s="140"/>
      <c r="H151" s="141"/>
    </row>
    <row r="152" spans="1:8" ht="13" x14ac:dyDescent="0.3">
      <c r="A152" s="135" t="s">
        <v>823</v>
      </c>
      <c r="B152" s="136" t="s">
        <v>824</v>
      </c>
      <c r="C152" s="137" t="s">
        <v>188</v>
      </c>
      <c r="D152" s="136" t="s">
        <v>825</v>
      </c>
      <c r="E152" s="138" t="s">
        <v>400</v>
      </c>
      <c r="F152" s="139">
        <v>2</v>
      </c>
      <c r="G152" s="140"/>
      <c r="H152" s="141"/>
    </row>
    <row r="153" spans="1:8" ht="13" x14ac:dyDescent="0.3">
      <c r="A153" s="135" t="s">
        <v>826</v>
      </c>
      <c r="B153" s="136" t="s">
        <v>827</v>
      </c>
      <c r="C153" s="137" t="s">
        <v>188</v>
      </c>
      <c r="D153" s="136" t="s">
        <v>828</v>
      </c>
      <c r="E153" s="138" t="s">
        <v>400</v>
      </c>
      <c r="F153" s="139">
        <v>2</v>
      </c>
      <c r="G153" s="140"/>
      <c r="H153" s="141"/>
    </row>
    <row r="154" spans="1:8" ht="13" x14ac:dyDescent="0.3">
      <c r="A154" s="135" t="s">
        <v>829</v>
      </c>
      <c r="B154" s="136" t="s">
        <v>830</v>
      </c>
      <c r="C154" s="137" t="s">
        <v>188</v>
      </c>
      <c r="D154" s="136" t="s">
        <v>831</v>
      </c>
      <c r="E154" s="138" t="s">
        <v>400</v>
      </c>
      <c r="F154" s="139">
        <v>2</v>
      </c>
      <c r="G154" s="140"/>
      <c r="H154" s="141"/>
    </row>
    <row r="155" spans="1:8" ht="13" x14ac:dyDescent="0.3">
      <c r="A155" s="135" t="s">
        <v>832</v>
      </c>
      <c r="B155" s="136" t="s">
        <v>833</v>
      </c>
      <c r="C155" s="137" t="s">
        <v>188</v>
      </c>
      <c r="D155" s="136" t="s">
        <v>834</v>
      </c>
      <c r="E155" s="138" t="s">
        <v>400</v>
      </c>
      <c r="F155" s="139">
        <v>2</v>
      </c>
      <c r="G155" s="140"/>
      <c r="H155" s="141"/>
    </row>
    <row r="156" spans="1:8" ht="13" x14ac:dyDescent="0.3">
      <c r="A156" s="135" t="s">
        <v>835</v>
      </c>
      <c r="B156" s="136" t="s">
        <v>836</v>
      </c>
      <c r="C156" s="137" t="s">
        <v>188</v>
      </c>
      <c r="D156" s="136" t="s">
        <v>837</v>
      </c>
      <c r="E156" s="138" t="s">
        <v>400</v>
      </c>
      <c r="F156" s="139">
        <v>2</v>
      </c>
      <c r="G156" s="140"/>
      <c r="H156" s="141"/>
    </row>
    <row r="157" spans="1:8" ht="13" x14ac:dyDescent="0.3">
      <c r="A157" s="135" t="s">
        <v>838</v>
      </c>
      <c r="B157" s="136" t="s">
        <v>839</v>
      </c>
      <c r="C157" s="137" t="s">
        <v>188</v>
      </c>
      <c r="D157" s="136" t="s">
        <v>840</v>
      </c>
      <c r="E157" s="138" t="s">
        <v>400</v>
      </c>
      <c r="F157" s="139">
        <v>2</v>
      </c>
      <c r="G157" s="140"/>
      <c r="H157" s="141"/>
    </row>
    <row r="158" spans="1:8" ht="13" x14ac:dyDescent="0.3">
      <c r="A158" s="135" t="s">
        <v>841</v>
      </c>
      <c r="B158" s="136" t="s">
        <v>842</v>
      </c>
      <c r="C158" s="137" t="s">
        <v>188</v>
      </c>
      <c r="D158" s="136" t="s">
        <v>843</v>
      </c>
      <c r="E158" s="138" t="s">
        <v>400</v>
      </c>
      <c r="F158" s="139">
        <v>2</v>
      </c>
      <c r="G158" s="140"/>
      <c r="H158" s="141"/>
    </row>
    <row r="159" spans="1:8" ht="13" x14ac:dyDescent="0.3">
      <c r="A159" s="135" t="s">
        <v>844</v>
      </c>
      <c r="B159" s="136" t="s">
        <v>845</v>
      </c>
      <c r="C159" s="137" t="s">
        <v>188</v>
      </c>
      <c r="D159" s="136" t="s">
        <v>846</v>
      </c>
      <c r="E159" s="138" t="s">
        <v>400</v>
      </c>
      <c r="F159" s="139">
        <v>5</v>
      </c>
      <c r="G159" s="140"/>
      <c r="H159" s="141"/>
    </row>
    <row r="160" spans="1:8" ht="13" x14ac:dyDescent="0.3">
      <c r="A160" s="135" t="s">
        <v>847</v>
      </c>
      <c r="B160" s="136" t="s">
        <v>848</v>
      </c>
      <c r="C160" s="137" t="s">
        <v>188</v>
      </c>
      <c r="D160" s="136" t="s">
        <v>849</v>
      </c>
      <c r="E160" s="138" t="s">
        <v>400</v>
      </c>
      <c r="F160" s="139">
        <v>5</v>
      </c>
      <c r="G160" s="140"/>
      <c r="H160" s="141"/>
    </row>
    <row r="161" spans="1:8" ht="13" x14ac:dyDescent="0.25">
      <c r="A161" s="130">
        <v>16</v>
      </c>
      <c r="B161" s="131"/>
      <c r="C161" s="132"/>
      <c r="D161" s="131" t="s">
        <v>850</v>
      </c>
      <c r="E161" s="131"/>
      <c r="F161" s="142"/>
      <c r="G161" s="143"/>
      <c r="H161" s="134">
        <f>SUM(H162:H168)</f>
        <v>0</v>
      </c>
    </row>
    <row r="162" spans="1:8" ht="13" x14ac:dyDescent="0.3">
      <c r="A162" s="135" t="s">
        <v>851</v>
      </c>
      <c r="B162" s="136" t="s">
        <v>852</v>
      </c>
      <c r="C162" s="137" t="s">
        <v>188</v>
      </c>
      <c r="D162" s="136" t="s">
        <v>853</v>
      </c>
      <c r="E162" s="138" t="s">
        <v>400</v>
      </c>
      <c r="F162" s="144">
        <v>1</v>
      </c>
      <c r="G162" s="140"/>
      <c r="H162" s="141"/>
    </row>
    <row r="163" spans="1:8" ht="13" x14ac:dyDescent="0.3">
      <c r="A163" s="135" t="s">
        <v>854</v>
      </c>
      <c r="B163" s="136" t="s">
        <v>855</v>
      </c>
      <c r="C163" s="137" t="s">
        <v>188</v>
      </c>
      <c r="D163" s="136" t="s">
        <v>856</v>
      </c>
      <c r="E163" s="138" t="s">
        <v>400</v>
      </c>
      <c r="F163" s="144">
        <v>2</v>
      </c>
      <c r="G163" s="140"/>
      <c r="H163" s="141"/>
    </row>
    <row r="164" spans="1:8" ht="13" x14ac:dyDescent="0.3">
      <c r="A164" s="135" t="s">
        <v>857</v>
      </c>
      <c r="B164" s="136" t="s">
        <v>858</v>
      </c>
      <c r="C164" s="137" t="s">
        <v>188</v>
      </c>
      <c r="D164" s="136" t="s">
        <v>859</v>
      </c>
      <c r="E164" s="138" t="s">
        <v>128</v>
      </c>
      <c r="F164" s="144">
        <v>30</v>
      </c>
      <c r="G164" s="140"/>
      <c r="H164" s="141"/>
    </row>
    <row r="165" spans="1:8" ht="13" x14ac:dyDescent="0.3">
      <c r="A165" s="135" t="s">
        <v>860</v>
      </c>
      <c r="B165" s="136" t="s">
        <v>861</v>
      </c>
      <c r="C165" s="137" t="s">
        <v>188</v>
      </c>
      <c r="D165" s="136" t="s">
        <v>862</v>
      </c>
      <c r="E165" s="138" t="s">
        <v>400</v>
      </c>
      <c r="F165" s="144">
        <v>1</v>
      </c>
      <c r="G165" s="140"/>
      <c r="H165" s="141"/>
    </row>
    <row r="166" spans="1:8" ht="13" x14ac:dyDescent="0.3">
      <c r="A166" s="135" t="s">
        <v>863</v>
      </c>
      <c r="B166" s="136" t="s">
        <v>864</v>
      </c>
      <c r="C166" s="137" t="s">
        <v>188</v>
      </c>
      <c r="D166" s="136" t="s">
        <v>865</v>
      </c>
      <c r="E166" s="138" t="s">
        <v>400</v>
      </c>
      <c r="F166" s="144">
        <v>1</v>
      </c>
      <c r="G166" s="140"/>
      <c r="H166" s="141"/>
    </row>
    <row r="167" spans="1:8" ht="13" x14ac:dyDescent="0.3">
      <c r="A167" s="135" t="s">
        <v>866</v>
      </c>
      <c r="B167" s="136" t="s">
        <v>867</v>
      </c>
      <c r="C167" s="137" t="s">
        <v>189</v>
      </c>
      <c r="D167" s="136" t="s">
        <v>323</v>
      </c>
      <c r="E167" s="138" t="s">
        <v>226</v>
      </c>
      <c r="F167" s="139">
        <v>1</v>
      </c>
      <c r="G167" s="140"/>
      <c r="H167" s="141"/>
    </row>
    <row r="168" spans="1:8" ht="13" x14ac:dyDescent="0.3">
      <c r="A168" s="135" t="s">
        <v>868</v>
      </c>
      <c r="B168" s="136" t="s">
        <v>869</v>
      </c>
      <c r="C168" s="137" t="s">
        <v>189</v>
      </c>
      <c r="D168" s="136" t="s">
        <v>870</v>
      </c>
      <c r="E168" s="138" t="s">
        <v>226</v>
      </c>
      <c r="F168" s="139">
        <v>1</v>
      </c>
      <c r="G168" s="140"/>
      <c r="H168" s="141"/>
    </row>
    <row r="169" spans="1:8" ht="13" x14ac:dyDescent="0.25">
      <c r="A169" s="130">
        <v>17</v>
      </c>
      <c r="B169" s="131"/>
      <c r="C169" s="132"/>
      <c r="D169" s="131" t="s">
        <v>871</v>
      </c>
      <c r="E169" s="131"/>
      <c r="F169" s="142"/>
      <c r="G169" s="143"/>
      <c r="H169" s="134">
        <f>SUM(H170:H179)</f>
        <v>0</v>
      </c>
    </row>
    <row r="170" spans="1:8" ht="13" x14ac:dyDescent="0.3">
      <c r="A170" s="135" t="s">
        <v>872</v>
      </c>
      <c r="B170" s="136" t="s">
        <v>873</v>
      </c>
      <c r="C170" s="137" t="s">
        <v>188</v>
      </c>
      <c r="D170" s="136" t="s">
        <v>126</v>
      </c>
      <c r="E170" s="138" t="s">
        <v>123</v>
      </c>
      <c r="F170" s="139">
        <v>5</v>
      </c>
      <c r="G170" s="140"/>
      <c r="H170" s="141"/>
    </row>
    <row r="171" spans="1:8" ht="21" x14ac:dyDescent="0.3">
      <c r="A171" s="135" t="s">
        <v>874</v>
      </c>
      <c r="B171" s="136" t="s">
        <v>875</v>
      </c>
      <c r="C171" s="137" t="s">
        <v>189</v>
      </c>
      <c r="D171" s="136" t="s">
        <v>1094</v>
      </c>
      <c r="E171" s="138" t="s">
        <v>123</v>
      </c>
      <c r="F171" s="139">
        <v>20</v>
      </c>
      <c r="G171" s="140"/>
      <c r="H171" s="141"/>
    </row>
    <row r="172" spans="1:8" ht="13" x14ac:dyDescent="0.3">
      <c r="A172" s="135" t="s">
        <v>876</v>
      </c>
      <c r="B172" s="136" t="s">
        <v>877</v>
      </c>
      <c r="C172" s="137" t="s">
        <v>189</v>
      </c>
      <c r="D172" s="136" t="s">
        <v>211</v>
      </c>
      <c r="E172" s="138" t="s">
        <v>336</v>
      </c>
      <c r="F172" s="139">
        <v>12</v>
      </c>
      <c r="G172" s="140"/>
      <c r="H172" s="141"/>
    </row>
    <row r="173" spans="1:8" ht="13" x14ac:dyDescent="0.3">
      <c r="A173" s="135" t="s">
        <v>878</v>
      </c>
      <c r="B173" s="136" t="s">
        <v>879</v>
      </c>
      <c r="C173" s="137" t="s">
        <v>189</v>
      </c>
      <c r="D173" s="136" t="s">
        <v>880</v>
      </c>
      <c r="E173" s="138" t="s">
        <v>226</v>
      </c>
      <c r="F173" s="139">
        <v>1</v>
      </c>
      <c r="G173" s="140"/>
      <c r="H173" s="141"/>
    </row>
    <row r="174" spans="1:8" ht="13" x14ac:dyDescent="0.3">
      <c r="A174" s="135" t="s">
        <v>881</v>
      </c>
      <c r="B174" s="136" t="s">
        <v>882</v>
      </c>
      <c r="C174" s="137" t="s">
        <v>188</v>
      </c>
      <c r="D174" s="136" t="s">
        <v>883</v>
      </c>
      <c r="E174" s="138" t="s">
        <v>400</v>
      </c>
      <c r="F174" s="139">
        <v>5</v>
      </c>
      <c r="G174" s="140"/>
      <c r="H174" s="141"/>
    </row>
    <row r="175" spans="1:8" ht="13" x14ac:dyDescent="0.3">
      <c r="A175" s="135" t="s">
        <v>884</v>
      </c>
      <c r="B175" s="136" t="s">
        <v>885</v>
      </c>
      <c r="C175" s="137" t="s">
        <v>188</v>
      </c>
      <c r="D175" s="136" t="s">
        <v>886</v>
      </c>
      <c r="E175" s="138" t="s">
        <v>400</v>
      </c>
      <c r="F175" s="139">
        <v>3</v>
      </c>
      <c r="G175" s="140"/>
      <c r="H175" s="141"/>
    </row>
    <row r="176" spans="1:8" ht="13" x14ac:dyDescent="0.3">
      <c r="A176" s="135" t="s">
        <v>887</v>
      </c>
      <c r="B176" s="136" t="s">
        <v>888</v>
      </c>
      <c r="C176" s="137" t="s">
        <v>188</v>
      </c>
      <c r="D176" s="136" t="s">
        <v>889</v>
      </c>
      <c r="E176" s="138" t="s">
        <v>400</v>
      </c>
      <c r="F176" s="139">
        <v>1</v>
      </c>
      <c r="G176" s="140"/>
      <c r="H176" s="141"/>
    </row>
    <row r="177" spans="1:8" ht="13" x14ac:dyDescent="0.3">
      <c r="A177" s="135" t="s">
        <v>890</v>
      </c>
      <c r="B177" s="136" t="s">
        <v>891</v>
      </c>
      <c r="C177" s="137" t="s">
        <v>188</v>
      </c>
      <c r="D177" s="136" t="s">
        <v>892</v>
      </c>
      <c r="E177" s="138" t="s">
        <v>400</v>
      </c>
      <c r="F177" s="139">
        <v>1</v>
      </c>
      <c r="G177" s="140"/>
      <c r="H177" s="141"/>
    </row>
    <row r="178" spans="1:8" ht="13" x14ac:dyDescent="0.3">
      <c r="A178" s="135" t="s">
        <v>893</v>
      </c>
      <c r="B178" s="136" t="s">
        <v>894</v>
      </c>
      <c r="C178" s="137" t="s">
        <v>188</v>
      </c>
      <c r="D178" s="136" t="s">
        <v>895</v>
      </c>
      <c r="E178" s="138" t="s">
        <v>400</v>
      </c>
      <c r="F178" s="139">
        <v>2</v>
      </c>
      <c r="G178" s="140"/>
      <c r="H178" s="141"/>
    </row>
    <row r="179" spans="1:8" ht="13" x14ac:dyDescent="0.3">
      <c r="A179" s="135" t="s">
        <v>896</v>
      </c>
      <c r="B179" s="136" t="s">
        <v>897</v>
      </c>
      <c r="C179" s="137" t="s">
        <v>188</v>
      </c>
      <c r="D179" s="136" t="s">
        <v>898</v>
      </c>
      <c r="E179" s="138" t="s">
        <v>400</v>
      </c>
      <c r="F179" s="139">
        <v>1</v>
      </c>
      <c r="G179" s="140"/>
      <c r="H179" s="141"/>
    </row>
    <row r="180" spans="1:8" ht="14.5" x14ac:dyDescent="0.25">
      <c r="A180" s="93"/>
      <c r="B180" s="93"/>
      <c r="C180" s="93"/>
      <c r="D180" s="94" t="s">
        <v>223</v>
      </c>
      <c r="E180" s="93"/>
      <c r="F180" s="93"/>
      <c r="G180" s="93"/>
      <c r="H180" s="95">
        <f>SUM(H181:H235)</f>
        <v>0</v>
      </c>
    </row>
    <row r="181" spans="1:8" ht="13" x14ac:dyDescent="0.3">
      <c r="A181" s="135" t="s">
        <v>899</v>
      </c>
      <c r="B181" s="136" t="s">
        <v>224</v>
      </c>
      <c r="C181" s="137" t="s">
        <v>189</v>
      </c>
      <c r="D181" s="136" t="s">
        <v>225</v>
      </c>
      <c r="E181" s="138" t="s">
        <v>226</v>
      </c>
      <c r="F181" s="139">
        <v>10</v>
      </c>
      <c r="G181" s="140"/>
      <c r="H181" s="141"/>
    </row>
    <row r="182" spans="1:8" ht="13" x14ac:dyDescent="0.3">
      <c r="A182" s="135" t="s">
        <v>900</v>
      </c>
      <c r="B182" s="136" t="s">
        <v>227</v>
      </c>
      <c r="C182" s="137" t="s">
        <v>189</v>
      </c>
      <c r="D182" s="136" t="s">
        <v>228</v>
      </c>
      <c r="E182" s="138" t="s">
        <v>226</v>
      </c>
      <c r="F182" s="139">
        <v>10</v>
      </c>
      <c r="G182" s="140"/>
      <c r="H182" s="141"/>
    </row>
    <row r="183" spans="1:8" ht="13" x14ac:dyDescent="0.3">
      <c r="A183" s="135" t="s">
        <v>902</v>
      </c>
      <c r="B183" s="136" t="s">
        <v>229</v>
      </c>
      <c r="C183" s="137" t="s">
        <v>189</v>
      </c>
      <c r="D183" s="136" t="s">
        <v>230</v>
      </c>
      <c r="E183" s="138" t="s">
        <v>226</v>
      </c>
      <c r="F183" s="139">
        <v>10</v>
      </c>
      <c r="G183" s="140"/>
      <c r="H183" s="141"/>
    </row>
    <row r="184" spans="1:8" ht="13" x14ac:dyDescent="0.3">
      <c r="A184" s="135" t="s">
        <v>903</v>
      </c>
      <c r="B184" s="136" t="s">
        <v>231</v>
      </c>
      <c r="C184" s="137" t="s">
        <v>189</v>
      </c>
      <c r="D184" s="136" t="s">
        <v>232</v>
      </c>
      <c r="E184" s="138" t="s">
        <v>226</v>
      </c>
      <c r="F184" s="139">
        <v>5</v>
      </c>
      <c r="G184" s="140"/>
      <c r="H184" s="141"/>
    </row>
    <row r="185" spans="1:8" ht="13" x14ac:dyDescent="0.3">
      <c r="A185" s="135" t="s">
        <v>901</v>
      </c>
      <c r="B185" s="136" t="s">
        <v>233</v>
      </c>
      <c r="C185" s="137" t="s">
        <v>189</v>
      </c>
      <c r="D185" s="136" t="s">
        <v>234</v>
      </c>
      <c r="E185" s="138" t="s">
        <v>226</v>
      </c>
      <c r="F185" s="139">
        <v>1</v>
      </c>
      <c r="G185" s="140"/>
      <c r="H185" s="141"/>
    </row>
    <row r="186" spans="1:8" ht="21" x14ac:dyDescent="0.3">
      <c r="A186" s="135" t="s">
        <v>904</v>
      </c>
      <c r="B186" s="136" t="s">
        <v>235</v>
      </c>
      <c r="C186" s="137" t="s">
        <v>189</v>
      </c>
      <c r="D186" s="136" t="s">
        <v>236</v>
      </c>
      <c r="E186" s="138" t="s">
        <v>226</v>
      </c>
      <c r="F186" s="139">
        <v>20</v>
      </c>
      <c r="G186" s="140"/>
      <c r="H186" s="141"/>
    </row>
    <row r="187" spans="1:8" ht="21" x14ac:dyDescent="0.3">
      <c r="A187" s="135" t="s">
        <v>905</v>
      </c>
      <c r="B187" s="136" t="s">
        <v>237</v>
      </c>
      <c r="C187" s="137" t="s">
        <v>189</v>
      </c>
      <c r="D187" s="136" t="s">
        <v>238</v>
      </c>
      <c r="E187" s="138" t="s">
        <v>226</v>
      </c>
      <c r="F187" s="139">
        <v>10</v>
      </c>
      <c r="G187" s="140"/>
      <c r="H187" s="141"/>
    </row>
    <row r="188" spans="1:8" ht="21" x14ac:dyDescent="0.3">
      <c r="A188" s="135" t="s">
        <v>906</v>
      </c>
      <c r="B188" s="136" t="s">
        <v>239</v>
      </c>
      <c r="C188" s="137" t="s">
        <v>189</v>
      </c>
      <c r="D188" s="136" t="s">
        <v>240</v>
      </c>
      <c r="E188" s="138" t="s">
        <v>226</v>
      </c>
      <c r="F188" s="139">
        <v>15</v>
      </c>
      <c r="G188" s="140"/>
      <c r="H188" s="141"/>
    </row>
    <row r="189" spans="1:8" ht="21" x14ac:dyDescent="0.3">
      <c r="A189" s="135" t="s">
        <v>907</v>
      </c>
      <c r="B189" s="136" t="s">
        <v>241</v>
      </c>
      <c r="C189" s="137" t="s">
        <v>189</v>
      </c>
      <c r="D189" s="136" t="s">
        <v>242</v>
      </c>
      <c r="E189" s="138" t="s">
        <v>243</v>
      </c>
      <c r="F189" s="139">
        <v>100</v>
      </c>
      <c r="G189" s="140"/>
      <c r="H189" s="141"/>
    </row>
    <row r="190" spans="1:8" ht="21" x14ac:dyDescent="0.3">
      <c r="A190" s="135" t="s">
        <v>908</v>
      </c>
      <c r="B190" s="136" t="s">
        <v>244</v>
      </c>
      <c r="C190" s="137" t="s">
        <v>189</v>
      </c>
      <c r="D190" s="136" t="s">
        <v>245</v>
      </c>
      <c r="E190" s="138" t="s">
        <v>243</v>
      </c>
      <c r="F190" s="139">
        <v>225</v>
      </c>
      <c r="G190" s="140"/>
      <c r="H190" s="141"/>
    </row>
    <row r="191" spans="1:8" ht="21" x14ac:dyDescent="0.3">
      <c r="A191" s="135" t="s">
        <v>909</v>
      </c>
      <c r="B191" s="136" t="s">
        <v>246</v>
      </c>
      <c r="C191" s="137" t="s">
        <v>189</v>
      </c>
      <c r="D191" s="136" t="s">
        <v>247</v>
      </c>
      <c r="E191" s="138" t="s">
        <v>243</v>
      </c>
      <c r="F191" s="139">
        <v>250</v>
      </c>
      <c r="G191" s="140"/>
      <c r="H191" s="141"/>
    </row>
    <row r="192" spans="1:8" ht="21" x14ac:dyDescent="0.3">
      <c r="A192" s="135" t="s">
        <v>910</v>
      </c>
      <c r="B192" s="136" t="s">
        <v>248</v>
      </c>
      <c r="C192" s="137" t="s">
        <v>189</v>
      </c>
      <c r="D192" s="136" t="s">
        <v>249</v>
      </c>
      <c r="E192" s="138" t="s">
        <v>243</v>
      </c>
      <c r="F192" s="139">
        <v>300</v>
      </c>
      <c r="G192" s="140"/>
      <c r="H192" s="141"/>
    </row>
    <row r="193" spans="1:8" ht="13" x14ac:dyDescent="0.3">
      <c r="A193" s="135" t="s">
        <v>911</v>
      </c>
      <c r="B193" s="136" t="s">
        <v>250</v>
      </c>
      <c r="C193" s="137" t="s">
        <v>189</v>
      </c>
      <c r="D193" s="136" t="s">
        <v>251</v>
      </c>
      <c r="E193" s="138" t="s">
        <v>243</v>
      </c>
      <c r="F193" s="139">
        <v>20</v>
      </c>
      <c r="G193" s="140"/>
      <c r="H193" s="141"/>
    </row>
    <row r="194" spans="1:8" ht="13" x14ac:dyDescent="0.3">
      <c r="A194" s="135" t="s">
        <v>912</v>
      </c>
      <c r="B194" s="136" t="s">
        <v>252</v>
      </c>
      <c r="C194" s="137" t="s">
        <v>189</v>
      </c>
      <c r="D194" s="136" t="s">
        <v>169</v>
      </c>
      <c r="E194" s="138" t="s">
        <v>226</v>
      </c>
      <c r="F194" s="139">
        <v>7</v>
      </c>
      <c r="G194" s="140"/>
      <c r="H194" s="141"/>
    </row>
    <row r="195" spans="1:8" ht="13" x14ac:dyDescent="0.3">
      <c r="A195" s="135" t="s">
        <v>913</v>
      </c>
      <c r="B195" s="136" t="s">
        <v>253</v>
      </c>
      <c r="C195" s="137" t="s">
        <v>189</v>
      </c>
      <c r="D195" s="136" t="s">
        <v>254</v>
      </c>
      <c r="E195" s="138" t="s">
        <v>226</v>
      </c>
      <c r="F195" s="139">
        <v>5</v>
      </c>
      <c r="G195" s="140"/>
      <c r="H195" s="141"/>
    </row>
    <row r="196" spans="1:8" ht="13" x14ac:dyDescent="0.3">
      <c r="A196" s="135" t="s">
        <v>914</v>
      </c>
      <c r="B196" s="136" t="s">
        <v>255</v>
      </c>
      <c r="C196" s="137" t="s">
        <v>189</v>
      </c>
      <c r="D196" s="136" t="s">
        <v>256</v>
      </c>
      <c r="E196" s="138" t="s">
        <v>226</v>
      </c>
      <c r="F196" s="139">
        <v>5</v>
      </c>
      <c r="G196" s="140"/>
      <c r="H196" s="141"/>
    </row>
    <row r="197" spans="1:8" ht="13" x14ac:dyDescent="0.3">
      <c r="A197" s="135" t="s">
        <v>915</v>
      </c>
      <c r="B197" s="136" t="s">
        <v>257</v>
      </c>
      <c r="C197" s="137" t="s">
        <v>189</v>
      </c>
      <c r="D197" s="136" t="s">
        <v>258</v>
      </c>
      <c r="E197" s="138" t="s">
        <v>226</v>
      </c>
      <c r="F197" s="139">
        <v>10</v>
      </c>
      <c r="G197" s="140"/>
      <c r="H197" s="141"/>
    </row>
    <row r="198" spans="1:8" ht="13" x14ac:dyDescent="0.3">
      <c r="A198" s="135" t="s">
        <v>916</v>
      </c>
      <c r="B198" s="136" t="s">
        <v>259</v>
      </c>
      <c r="C198" s="137" t="s">
        <v>189</v>
      </c>
      <c r="D198" s="136" t="s">
        <v>260</v>
      </c>
      <c r="E198" s="138" t="s">
        <v>226</v>
      </c>
      <c r="F198" s="139">
        <v>5</v>
      </c>
      <c r="G198" s="140"/>
      <c r="H198" s="141"/>
    </row>
    <row r="199" spans="1:8" ht="13" x14ac:dyDescent="0.3">
      <c r="A199" s="135" t="s">
        <v>917</v>
      </c>
      <c r="B199" s="136" t="s">
        <v>261</v>
      </c>
      <c r="C199" s="137" t="s">
        <v>189</v>
      </c>
      <c r="D199" s="136" t="s">
        <v>262</v>
      </c>
      <c r="E199" s="138" t="s">
        <v>226</v>
      </c>
      <c r="F199" s="139">
        <v>5</v>
      </c>
      <c r="G199" s="140"/>
      <c r="H199" s="141"/>
    </row>
    <row r="200" spans="1:8" ht="13" x14ac:dyDescent="0.3">
      <c r="A200" s="135" t="s">
        <v>918</v>
      </c>
      <c r="B200" s="136" t="s">
        <v>263</v>
      </c>
      <c r="C200" s="137" t="s">
        <v>189</v>
      </c>
      <c r="D200" s="136" t="s">
        <v>264</v>
      </c>
      <c r="E200" s="138" t="s">
        <v>226</v>
      </c>
      <c r="F200" s="139">
        <v>20</v>
      </c>
      <c r="G200" s="140"/>
      <c r="H200" s="141"/>
    </row>
    <row r="201" spans="1:8" ht="13" x14ac:dyDescent="0.3">
      <c r="A201" s="135" t="s">
        <v>919</v>
      </c>
      <c r="B201" s="136" t="s">
        <v>265</v>
      </c>
      <c r="C201" s="137" t="s">
        <v>189</v>
      </c>
      <c r="D201" s="136" t="s">
        <v>266</v>
      </c>
      <c r="E201" s="138" t="s">
        <v>226</v>
      </c>
      <c r="F201" s="139">
        <v>10</v>
      </c>
      <c r="G201" s="140"/>
      <c r="H201" s="141"/>
    </row>
    <row r="202" spans="1:8" ht="13" x14ac:dyDescent="0.3">
      <c r="A202" s="135" t="s">
        <v>920</v>
      </c>
      <c r="B202" s="136" t="s">
        <v>267</v>
      </c>
      <c r="C202" s="137" t="s">
        <v>189</v>
      </c>
      <c r="D202" s="136" t="s">
        <v>268</v>
      </c>
      <c r="E202" s="138" t="s">
        <v>243</v>
      </c>
      <c r="F202" s="139">
        <v>50</v>
      </c>
      <c r="G202" s="140"/>
      <c r="H202" s="141"/>
    </row>
    <row r="203" spans="1:8" ht="13" x14ac:dyDescent="0.3">
      <c r="A203" s="135" t="s">
        <v>921</v>
      </c>
      <c r="B203" s="136" t="s">
        <v>269</v>
      </c>
      <c r="C203" s="137" t="s">
        <v>189</v>
      </c>
      <c r="D203" s="136" t="s">
        <v>270</v>
      </c>
      <c r="E203" s="138" t="s">
        <v>243</v>
      </c>
      <c r="F203" s="139">
        <v>10</v>
      </c>
      <c r="G203" s="140"/>
      <c r="H203" s="141"/>
    </row>
    <row r="204" spans="1:8" ht="13" x14ac:dyDescent="0.3">
      <c r="A204" s="135" t="s">
        <v>922</v>
      </c>
      <c r="B204" s="136" t="s">
        <v>271</v>
      </c>
      <c r="C204" s="137" t="s">
        <v>189</v>
      </c>
      <c r="D204" s="136" t="s">
        <v>272</v>
      </c>
      <c r="E204" s="138" t="s">
        <v>243</v>
      </c>
      <c r="F204" s="139">
        <v>30</v>
      </c>
      <c r="G204" s="140"/>
      <c r="H204" s="141"/>
    </row>
    <row r="205" spans="1:8" ht="13" x14ac:dyDescent="0.3">
      <c r="A205" s="135" t="s">
        <v>923</v>
      </c>
      <c r="B205" s="136" t="s">
        <v>273</v>
      </c>
      <c r="C205" s="137" t="s">
        <v>189</v>
      </c>
      <c r="D205" s="136" t="s">
        <v>274</v>
      </c>
      <c r="E205" s="138" t="s">
        <v>243</v>
      </c>
      <c r="F205" s="139">
        <v>20</v>
      </c>
      <c r="G205" s="140"/>
      <c r="H205" s="141"/>
    </row>
    <row r="206" spans="1:8" ht="21" x14ac:dyDescent="0.3">
      <c r="A206" s="135" t="s">
        <v>924</v>
      </c>
      <c r="B206" s="136" t="s">
        <v>275</v>
      </c>
      <c r="C206" s="137" t="s">
        <v>189</v>
      </c>
      <c r="D206" s="136" t="s">
        <v>276</v>
      </c>
      <c r="E206" s="138" t="s">
        <v>243</v>
      </c>
      <c r="F206" s="139">
        <v>5</v>
      </c>
      <c r="G206" s="140"/>
      <c r="H206" s="141"/>
    </row>
    <row r="207" spans="1:8" ht="13" x14ac:dyDescent="0.3">
      <c r="A207" s="135" t="s">
        <v>925</v>
      </c>
      <c r="B207" s="136" t="s">
        <v>277</v>
      </c>
      <c r="C207" s="137" t="s">
        <v>189</v>
      </c>
      <c r="D207" s="136" t="s">
        <v>212</v>
      </c>
      <c r="E207" s="138" t="s">
        <v>226</v>
      </c>
      <c r="F207" s="139">
        <v>20</v>
      </c>
      <c r="G207" s="140"/>
      <c r="H207" s="141"/>
    </row>
    <row r="208" spans="1:8" ht="13" x14ac:dyDescent="0.3">
      <c r="A208" s="135" t="s">
        <v>926</v>
      </c>
      <c r="B208" s="136" t="s">
        <v>278</v>
      </c>
      <c r="C208" s="137" t="s">
        <v>189</v>
      </c>
      <c r="D208" s="136" t="s">
        <v>279</v>
      </c>
      <c r="E208" s="138" t="s">
        <v>243</v>
      </c>
      <c r="F208" s="139">
        <v>5</v>
      </c>
      <c r="G208" s="140"/>
      <c r="H208" s="141"/>
    </row>
    <row r="209" spans="1:8" ht="13" x14ac:dyDescent="0.3">
      <c r="A209" s="135" t="s">
        <v>927</v>
      </c>
      <c r="B209" s="136" t="s">
        <v>280</v>
      </c>
      <c r="C209" s="137" t="s">
        <v>189</v>
      </c>
      <c r="D209" s="136" t="s">
        <v>213</v>
      </c>
      <c r="E209" s="138" t="s">
        <v>243</v>
      </c>
      <c r="F209" s="139">
        <v>3</v>
      </c>
      <c r="G209" s="140"/>
      <c r="H209" s="141"/>
    </row>
    <row r="210" spans="1:8" ht="13" x14ac:dyDescent="0.3">
      <c r="A210" s="135" t="s">
        <v>928</v>
      </c>
      <c r="B210" s="136" t="s">
        <v>281</v>
      </c>
      <c r="C210" s="137" t="s">
        <v>189</v>
      </c>
      <c r="D210" s="136" t="s">
        <v>282</v>
      </c>
      <c r="E210" s="138" t="s">
        <v>243</v>
      </c>
      <c r="F210" s="139">
        <v>5</v>
      </c>
      <c r="G210" s="140"/>
      <c r="H210" s="141"/>
    </row>
    <row r="211" spans="1:8" ht="13" x14ac:dyDescent="0.3">
      <c r="A211" s="135" t="s">
        <v>929</v>
      </c>
      <c r="B211" s="136" t="s">
        <v>283</v>
      </c>
      <c r="C211" s="137" t="s">
        <v>189</v>
      </c>
      <c r="D211" s="136" t="s">
        <v>284</v>
      </c>
      <c r="E211" s="138" t="s">
        <v>226</v>
      </c>
      <c r="F211" s="139">
        <v>5</v>
      </c>
      <c r="G211" s="140"/>
      <c r="H211" s="141"/>
    </row>
    <row r="212" spans="1:8" ht="21" x14ac:dyDescent="0.3">
      <c r="A212" s="135" t="s">
        <v>930</v>
      </c>
      <c r="B212" s="136" t="s">
        <v>285</v>
      </c>
      <c r="C212" s="137" t="s">
        <v>189</v>
      </c>
      <c r="D212" s="136" t="s">
        <v>286</v>
      </c>
      <c r="E212" s="138" t="s">
        <v>226</v>
      </c>
      <c r="F212" s="139">
        <v>5</v>
      </c>
      <c r="G212" s="140"/>
      <c r="H212" s="141"/>
    </row>
    <row r="213" spans="1:8" ht="13" x14ac:dyDescent="0.3">
      <c r="A213" s="135" t="s">
        <v>931</v>
      </c>
      <c r="B213" s="136" t="s">
        <v>287</v>
      </c>
      <c r="C213" s="137" t="s">
        <v>189</v>
      </c>
      <c r="D213" s="136" t="s">
        <v>288</v>
      </c>
      <c r="E213" s="138" t="s">
        <v>226</v>
      </c>
      <c r="F213" s="139">
        <v>5</v>
      </c>
      <c r="G213" s="140"/>
      <c r="H213" s="141"/>
    </row>
    <row r="214" spans="1:8" ht="13" x14ac:dyDescent="0.3">
      <c r="A214" s="135" t="s">
        <v>932</v>
      </c>
      <c r="B214" s="136" t="s">
        <v>289</v>
      </c>
      <c r="C214" s="137" t="s">
        <v>189</v>
      </c>
      <c r="D214" s="136" t="s">
        <v>290</v>
      </c>
      <c r="E214" s="138" t="s">
        <v>226</v>
      </c>
      <c r="F214" s="139">
        <v>2</v>
      </c>
      <c r="G214" s="140"/>
      <c r="H214" s="141"/>
    </row>
    <row r="215" spans="1:8" ht="13" x14ac:dyDescent="0.3">
      <c r="A215" s="135" t="s">
        <v>933</v>
      </c>
      <c r="B215" s="136" t="s">
        <v>291</v>
      </c>
      <c r="C215" s="137" t="s">
        <v>189</v>
      </c>
      <c r="D215" s="136" t="s">
        <v>292</v>
      </c>
      <c r="E215" s="138" t="s">
        <v>226</v>
      </c>
      <c r="F215" s="139">
        <v>2</v>
      </c>
      <c r="G215" s="140"/>
      <c r="H215" s="141"/>
    </row>
    <row r="216" spans="1:8" ht="13" x14ac:dyDescent="0.3">
      <c r="A216" s="135" t="s">
        <v>934</v>
      </c>
      <c r="B216" s="136" t="s">
        <v>293</v>
      </c>
      <c r="C216" s="137" t="s">
        <v>189</v>
      </c>
      <c r="D216" s="136" t="s">
        <v>170</v>
      </c>
      <c r="E216" s="138" t="s">
        <v>226</v>
      </c>
      <c r="F216" s="139">
        <v>24</v>
      </c>
      <c r="G216" s="140"/>
      <c r="H216" s="141"/>
    </row>
    <row r="217" spans="1:8" ht="13" x14ac:dyDescent="0.3">
      <c r="A217" s="135" t="s">
        <v>935</v>
      </c>
      <c r="B217" s="136" t="s">
        <v>294</v>
      </c>
      <c r="C217" s="137" t="s">
        <v>189</v>
      </c>
      <c r="D217" s="136" t="s">
        <v>171</v>
      </c>
      <c r="E217" s="138" t="s">
        <v>226</v>
      </c>
      <c r="F217" s="139">
        <v>12</v>
      </c>
      <c r="G217" s="140"/>
      <c r="H217" s="141"/>
    </row>
    <row r="218" spans="1:8" ht="13" x14ac:dyDescent="0.3">
      <c r="A218" s="135" t="s">
        <v>936</v>
      </c>
      <c r="B218" s="136" t="s">
        <v>295</v>
      </c>
      <c r="C218" s="137" t="s">
        <v>189</v>
      </c>
      <c r="D218" s="136" t="s">
        <v>296</v>
      </c>
      <c r="E218" s="138" t="s">
        <v>226</v>
      </c>
      <c r="F218" s="139">
        <v>10</v>
      </c>
      <c r="G218" s="140"/>
      <c r="H218" s="141"/>
    </row>
    <row r="219" spans="1:8" ht="13" x14ac:dyDescent="0.3">
      <c r="A219" s="135" t="s">
        <v>937</v>
      </c>
      <c r="B219" s="136" t="s">
        <v>297</v>
      </c>
      <c r="C219" s="137" t="s">
        <v>189</v>
      </c>
      <c r="D219" s="136" t="s">
        <v>172</v>
      </c>
      <c r="E219" s="138" t="s">
        <v>226</v>
      </c>
      <c r="F219" s="139">
        <v>48</v>
      </c>
      <c r="G219" s="140"/>
      <c r="H219" s="141"/>
    </row>
    <row r="220" spans="1:8" ht="13" x14ac:dyDescent="0.3">
      <c r="A220" s="135" t="s">
        <v>938</v>
      </c>
      <c r="B220" s="136" t="s">
        <v>298</v>
      </c>
      <c r="C220" s="137" t="s">
        <v>189</v>
      </c>
      <c r="D220" s="136" t="s">
        <v>299</v>
      </c>
      <c r="E220" s="138" t="s">
        <v>226</v>
      </c>
      <c r="F220" s="139">
        <v>12</v>
      </c>
      <c r="G220" s="140"/>
      <c r="H220" s="141"/>
    </row>
    <row r="221" spans="1:8" ht="13" x14ac:dyDescent="0.3">
      <c r="A221" s="135" t="s">
        <v>939</v>
      </c>
      <c r="B221" s="136" t="s">
        <v>300</v>
      </c>
      <c r="C221" s="137" t="s">
        <v>189</v>
      </c>
      <c r="D221" s="136" t="s">
        <v>301</v>
      </c>
      <c r="E221" s="138" t="s">
        <v>226</v>
      </c>
      <c r="F221" s="139">
        <v>5</v>
      </c>
      <c r="G221" s="140"/>
      <c r="H221" s="141"/>
    </row>
    <row r="222" spans="1:8" ht="21" x14ac:dyDescent="0.3">
      <c r="A222" s="135" t="s">
        <v>940</v>
      </c>
      <c r="B222" s="136" t="s">
        <v>302</v>
      </c>
      <c r="C222" s="137" t="s">
        <v>189</v>
      </c>
      <c r="D222" s="136" t="s">
        <v>303</v>
      </c>
      <c r="E222" s="138" t="s">
        <v>226</v>
      </c>
      <c r="F222" s="139">
        <v>6</v>
      </c>
      <c r="G222" s="140"/>
      <c r="H222" s="141"/>
    </row>
    <row r="223" spans="1:8" ht="13" x14ac:dyDescent="0.3">
      <c r="A223" s="135" t="s">
        <v>941</v>
      </c>
      <c r="B223" s="136" t="s">
        <v>304</v>
      </c>
      <c r="C223" s="137" t="s">
        <v>189</v>
      </c>
      <c r="D223" s="136" t="s">
        <v>305</v>
      </c>
      <c r="E223" s="138" t="s">
        <v>226</v>
      </c>
      <c r="F223" s="139">
        <v>2</v>
      </c>
      <c r="G223" s="140"/>
      <c r="H223" s="141"/>
    </row>
    <row r="224" spans="1:8" ht="13" x14ac:dyDescent="0.3">
      <c r="A224" s="135" t="s">
        <v>942</v>
      </c>
      <c r="B224" s="136" t="s">
        <v>306</v>
      </c>
      <c r="C224" s="137" t="s">
        <v>189</v>
      </c>
      <c r="D224" s="136" t="s">
        <v>307</v>
      </c>
      <c r="E224" s="138" t="s">
        <v>226</v>
      </c>
      <c r="F224" s="139">
        <v>10</v>
      </c>
      <c r="G224" s="140"/>
      <c r="H224" s="141"/>
    </row>
    <row r="225" spans="1:8" ht="13" x14ac:dyDescent="0.3">
      <c r="A225" s="135" t="s">
        <v>943</v>
      </c>
      <c r="B225" s="136" t="s">
        <v>308</v>
      </c>
      <c r="C225" s="137" t="s">
        <v>189</v>
      </c>
      <c r="D225" s="136" t="s">
        <v>309</v>
      </c>
      <c r="E225" s="138" t="s">
        <v>226</v>
      </c>
      <c r="F225" s="139">
        <v>16</v>
      </c>
      <c r="G225" s="140"/>
      <c r="H225" s="141"/>
    </row>
    <row r="226" spans="1:8" ht="21" x14ac:dyDescent="0.3">
      <c r="A226" s="135" t="s">
        <v>944</v>
      </c>
      <c r="B226" s="136" t="s">
        <v>310</v>
      </c>
      <c r="C226" s="137" t="s">
        <v>189</v>
      </c>
      <c r="D226" s="136" t="s">
        <v>311</v>
      </c>
      <c r="E226" s="138" t="s">
        <v>226</v>
      </c>
      <c r="F226" s="139">
        <v>5</v>
      </c>
      <c r="G226" s="140"/>
      <c r="H226" s="141"/>
    </row>
    <row r="227" spans="1:8" ht="13" x14ac:dyDescent="0.3">
      <c r="A227" s="135" t="s">
        <v>945</v>
      </c>
      <c r="B227" s="136" t="s">
        <v>312</v>
      </c>
      <c r="C227" s="137" t="s">
        <v>189</v>
      </c>
      <c r="D227" s="136" t="s">
        <v>313</v>
      </c>
      <c r="E227" s="138" t="s">
        <v>226</v>
      </c>
      <c r="F227" s="139">
        <v>5</v>
      </c>
      <c r="G227" s="140"/>
      <c r="H227" s="141"/>
    </row>
    <row r="228" spans="1:8" ht="13" x14ac:dyDescent="0.3">
      <c r="A228" s="135" t="s">
        <v>946</v>
      </c>
      <c r="B228" s="136" t="s">
        <v>314</v>
      </c>
      <c r="C228" s="137" t="s">
        <v>189</v>
      </c>
      <c r="D228" s="136" t="s">
        <v>315</v>
      </c>
      <c r="E228" s="138" t="s">
        <v>226</v>
      </c>
      <c r="F228" s="139">
        <v>5</v>
      </c>
      <c r="G228" s="140"/>
      <c r="H228" s="141"/>
    </row>
    <row r="229" spans="1:8" ht="13" x14ac:dyDescent="0.3">
      <c r="A229" s="135" t="s">
        <v>947</v>
      </c>
      <c r="B229" s="136" t="s">
        <v>316</v>
      </c>
      <c r="C229" s="137" t="s">
        <v>189</v>
      </c>
      <c r="D229" s="136" t="s">
        <v>317</v>
      </c>
      <c r="E229" s="138" t="s">
        <v>226</v>
      </c>
      <c r="F229" s="139">
        <v>10</v>
      </c>
      <c r="G229" s="140"/>
      <c r="H229" s="141"/>
    </row>
    <row r="230" spans="1:8" ht="13" x14ac:dyDescent="0.3">
      <c r="A230" s="135" t="s">
        <v>948</v>
      </c>
      <c r="B230" s="136" t="s">
        <v>318</v>
      </c>
      <c r="C230" s="137" t="s">
        <v>189</v>
      </c>
      <c r="D230" s="136" t="s">
        <v>319</v>
      </c>
      <c r="E230" s="138" t="s">
        <v>226</v>
      </c>
      <c r="F230" s="139">
        <v>1</v>
      </c>
      <c r="G230" s="140"/>
      <c r="H230" s="141"/>
    </row>
    <row r="231" spans="1:8" ht="13" x14ac:dyDescent="0.3">
      <c r="A231" s="135" t="s">
        <v>949</v>
      </c>
      <c r="B231" s="136" t="s">
        <v>320</v>
      </c>
      <c r="C231" s="137" t="s">
        <v>189</v>
      </c>
      <c r="D231" s="136" t="s">
        <v>321</v>
      </c>
      <c r="E231" s="138" t="s">
        <v>226</v>
      </c>
      <c r="F231" s="139">
        <v>15</v>
      </c>
      <c r="G231" s="140"/>
      <c r="H231" s="141"/>
    </row>
    <row r="232" spans="1:8" ht="13" x14ac:dyDescent="0.3">
      <c r="A232" s="135" t="s">
        <v>950</v>
      </c>
      <c r="B232" s="136" t="s">
        <v>1072</v>
      </c>
      <c r="C232" s="137" t="s">
        <v>188</v>
      </c>
      <c r="D232" s="136" t="s">
        <v>1068</v>
      </c>
      <c r="E232" s="138" t="s">
        <v>1070</v>
      </c>
      <c r="F232" s="139">
        <v>1</v>
      </c>
      <c r="G232" s="140"/>
      <c r="H232" s="141"/>
    </row>
    <row r="233" spans="1:8" ht="13" x14ac:dyDescent="0.3">
      <c r="A233" s="135" t="s">
        <v>1065</v>
      </c>
      <c r="B233" s="136" t="s">
        <v>1073</v>
      </c>
      <c r="C233" s="137" t="s">
        <v>188</v>
      </c>
      <c r="D233" s="136" t="s">
        <v>1069</v>
      </c>
      <c r="E233" s="138" t="s">
        <v>1070</v>
      </c>
      <c r="F233" s="139">
        <v>1</v>
      </c>
      <c r="G233" s="140"/>
      <c r="H233" s="141"/>
    </row>
    <row r="234" spans="1:8" ht="13" x14ac:dyDescent="0.3">
      <c r="A234" s="135" t="s">
        <v>1066</v>
      </c>
      <c r="B234" s="136" t="s">
        <v>1074</v>
      </c>
      <c r="C234" s="137" t="s">
        <v>188</v>
      </c>
      <c r="D234" s="136" t="s">
        <v>1071</v>
      </c>
      <c r="E234" s="138" t="s">
        <v>1070</v>
      </c>
      <c r="F234" s="139">
        <v>4</v>
      </c>
      <c r="G234" s="140"/>
      <c r="H234" s="141"/>
    </row>
    <row r="235" spans="1:8" ht="13" x14ac:dyDescent="0.3">
      <c r="A235" s="135" t="s">
        <v>1067</v>
      </c>
      <c r="B235" s="136" t="s">
        <v>322</v>
      </c>
      <c r="C235" s="137" t="s">
        <v>189</v>
      </c>
      <c r="D235" s="136" t="s">
        <v>323</v>
      </c>
      <c r="E235" s="138" t="s">
        <v>226</v>
      </c>
      <c r="F235" s="139">
        <v>5</v>
      </c>
      <c r="G235" s="140"/>
      <c r="H235" s="141"/>
    </row>
    <row r="236" spans="1:8" ht="14.5" x14ac:dyDescent="0.25">
      <c r="A236" s="93"/>
      <c r="B236" s="93"/>
      <c r="C236" s="93"/>
      <c r="D236" s="94" t="s">
        <v>324</v>
      </c>
      <c r="E236" s="93"/>
      <c r="F236" s="93"/>
      <c r="G236" s="93"/>
      <c r="H236" s="95">
        <f>SUM(H237:H332)</f>
        <v>0</v>
      </c>
    </row>
    <row r="237" spans="1:8" ht="13" x14ac:dyDescent="0.3">
      <c r="A237" s="135" t="s">
        <v>951</v>
      </c>
      <c r="B237" s="136" t="s">
        <v>325</v>
      </c>
      <c r="C237" s="137" t="s">
        <v>189</v>
      </c>
      <c r="D237" s="136" t="s">
        <v>209</v>
      </c>
      <c r="E237" s="138" t="s">
        <v>226</v>
      </c>
      <c r="F237" s="139">
        <v>7</v>
      </c>
      <c r="G237" s="140"/>
      <c r="H237" s="141"/>
    </row>
    <row r="238" spans="1:8" ht="13" x14ac:dyDescent="0.3">
      <c r="A238" s="135" t="s">
        <v>952</v>
      </c>
      <c r="B238" s="136" t="s">
        <v>326</v>
      </c>
      <c r="C238" s="137" t="s">
        <v>189</v>
      </c>
      <c r="D238" s="136" t="s">
        <v>173</v>
      </c>
      <c r="E238" s="138" t="s">
        <v>226</v>
      </c>
      <c r="F238" s="139">
        <v>20</v>
      </c>
      <c r="G238" s="140"/>
      <c r="H238" s="141"/>
    </row>
    <row r="239" spans="1:8" ht="13" x14ac:dyDescent="0.3">
      <c r="A239" s="135" t="s">
        <v>953</v>
      </c>
      <c r="B239" s="136" t="s">
        <v>327</v>
      </c>
      <c r="C239" s="137" t="s">
        <v>189</v>
      </c>
      <c r="D239" s="136" t="s">
        <v>328</v>
      </c>
      <c r="E239" s="138" t="s">
        <v>226</v>
      </c>
      <c r="F239" s="139">
        <v>2</v>
      </c>
      <c r="G239" s="140"/>
      <c r="H239" s="141"/>
    </row>
    <row r="240" spans="1:8" ht="13" x14ac:dyDescent="0.3">
      <c r="A240" s="135" t="s">
        <v>954</v>
      </c>
      <c r="B240" s="136" t="s">
        <v>329</v>
      </c>
      <c r="C240" s="137" t="s">
        <v>189</v>
      </c>
      <c r="D240" s="136" t="s">
        <v>330</v>
      </c>
      <c r="E240" s="138" t="s">
        <v>226</v>
      </c>
      <c r="F240" s="139">
        <v>2</v>
      </c>
      <c r="G240" s="140"/>
      <c r="H240" s="141"/>
    </row>
    <row r="241" spans="1:8" ht="21" x14ac:dyDescent="0.3">
      <c r="A241" s="135" t="s">
        <v>955</v>
      </c>
      <c r="B241" s="136" t="s">
        <v>331</v>
      </c>
      <c r="C241" s="137" t="s">
        <v>189</v>
      </c>
      <c r="D241" s="136" t="s">
        <v>174</v>
      </c>
      <c r="E241" s="138" t="s">
        <v>226</v>
      </c>
      <c r="F241" s="139">
        <v>1</v>
      </c>
      <c r="G241" s="140"/>
      <c r="H241" s="141"/>
    </row>
    <row r="242" spans="1:8" ht="13" x14ac:dyDescent="0.3">
      <c r="A242" s="135" t="s">
        <v>956</v>
      </c>
      <c r="B242" s="136" t="s">
        <v>332</v>
      </c>
      <c r="C242" s="137" t="s">
        <v>189</v>
      </c>
      <c r="D242" s="136" t="s">
        <v>333</v>
      </c>
      <c r="E242" s="138" t="s">
        <v>131</v>
      </c>
      <c r="F242" s="139">
        <v>5</v>
      </c>
      <c r="G242" s="140"/>
      <c r="H242" s="141"/>
    </row>
    <row r="243" spans="1:8" ht="13" x14ac:dyDescent="0.3">
      <c r="A243" s="135" t="s">
        <v>957</v>
      </c>
      <c r="B243" s="136" t="s">
        <v>334</v>
      </c>
      <c r="C243" s="137" t="s">
        <v>189</v>
      </c>
      <c r="D243" s="136" t="s">
        <v>175</v>
      </c>
      <c r="E243" s="138" t="s">
        <v>131</v>
      </c>
      <c r="F243" s="139">
        <v>6</v>
      </c>
      <c r="G243" s="140"/>
      <c r="H243" s="141"/>
    </row>
    <row r="244" spans="1:8" ht="13" x14ac:dyDescent="0.3">
      <c r="A244" s="135" t="s">
        <v>958</v>
      </c>
      <c r="B244" s="136" t="s">
        <v>335</v>
      </c>
      <c r="C244" s="137" t="s">
        <v>189</v>
      </c>
      <c r="D244" s="136" t="s">
        <v>1095</v>
      </c>
      <c r="E244" s="138" t="s">
        <v>336</v>
      </c>
      <c r="F244" s="139">
        <v>12</v>
      </c>
      <c r="G244" s="140"/>
      <c r="H244" s="141"/>
    </row>
    <row r="245" spans="1:8" ht="13" x14ac:dyDescent="0.3">
      <c r="A245" s="135" t="s">
        <v>959</v>
      </c>
      <c r="B245" s="136" t="s">
        <v>337</v>
      </c>
      <c r="C245" s="137" t="s">
        <v>189</v>
      </c>
      <c r="D245" s="136" t="s">
        <v>338</v>
      </c>
      <c r="E245" s="138" t="s">
        <v>336</v>
      </c>
      <c r="F245" s="139">
        <v>25</v>
      </c>
      <c r="G245" s="140"/>
      <c r="H245" s="141"/>
    </row>
    <row r="246" spans="1:8" ht="13" x14ac:dyDescent="0.3">
      <c r="A246" s="135" t="s">
        <v>960</v>
      </c>
      <c r="B246" s="136" t="s">
        <v>339</v>
      </c>
      <c r="C246" s="137" t="s">
        <v>189</v>
      </c>
      <c r="D246" s="136" t="s">
        <v>176</v>
      </c>
      <c r="E246" s="138" t="s">
        <v>336</v>
      </c>
      <c r="F246" s="139">
        <v>6</v>
      </c>
      <c r="G246" s="140"/>
      <c r="H246" s="141"/>
    </row>
    <row r="247" spans="1:8" ht="13" x14ac:dyDescent="0.3">
      <c r="A247" s="135" t="s">
        <v>961</v>
      </c>
      <c r="B247" s="136" t="s">
        <v>340</v>
      </c>
      <c r="C247" s="137" t="s">
        <v>189</v>
      </c>
      <c r="D247" s="136" t="s">
        <v>177</v>
      </c>
      <c r="E247" s="138" t="s">
        <v>226</v>
      </c>
      <c r="F247" s="139">
        <v>25</v>
      </c>
      <c r="G247" s="140"/>
      <c r="H247" s="141"/>
    </row>
    <row r="248" spans="1:8" ht="13" x14ac:dyDescent="0.3">
      <c r="A248" s="135" t="s">
        <v>962</v>
      </c>
      <c r="B248" s="136" t="s">
        <v>341</v>
      </c>
      <c r="C248" s="137" t="s">
        <v>189</v>
      </c>
      <c r="D248" s="136" t="s">
        <v>1096</v>
      </c>
      <c r="E248" s="138" t="s">
        <v>226</v>
      </c>
      <c r="F248" s="139">
        <v>8</v>
      </c>
      <c r="G248" s="140"/>
      <c r="H248" s="141"/>
    </row>
    <row r="249" spans="1:8" ht="21" x14ac:dyDescent="0.3">
      <c r="A249" s="135" t="s">
        <v>963</v>
      </c>
      <c r="B249" s="136" t="s">
        <v>342</v>
      </c>
      <c r="C249" s="137" t="s">
        <v>189</v>
      </c>
      <c r="D249" s="136" t="s">
        <v>343</v>
      </c>
      <c r="E249" s="138" t="s">
        <v>226</v>
      </c>
      <c r="F249" s="139">
        <v>3</v>
      </c>
      <c r="G249" s="140"/>
      <c r="H249" s="141"/>
    </row>
    <row r="250" spans="1:8" ht="13" x14ac:dyDescent="0.3">
      <c r="A250" s="135" t="s">
        <v>964</v>
      </c>
      <c r="B250" s="136" t="s">
        <v>344</v>
      </c>
      <c r="C250" s="137" t="s">
        <v>189</v>
      </c>
      <c r="D250" s="136" t="s">
        <v>1097</v>
      </c>
      <c r="E250" s="138" t="s">
        <v>226</v>
      </c>
      <c r="F250" s="139">
        <v>1</v>
      </c>
      <c r="G250" s="140"/>
      <c r="H250" s="141"/>
    </row>
    <row r="251" spans="1:8" ht="13" x14ac:dyDescent="0.3">
      <c r="A251" s="135" t="s">
        <v>965</v>
      </c>
      <c r="B251" s="136" t="s">
        <v>345</v>
      </c>
      <c r="C251" s="137" t="s">
        <v>189</v>
      </c>
      <c r="D251" s="136" t="s">
        <v>1098</v>
      </c>
      <c r="E251" s="138" t="s">
        <v>178</v>
      </c>
      <c r="F251" s="139">
        <v>12</v>
      </c>
      <c r="G251" s="140"/>
      <c r="H251" s="141"/>
    </row>
    <row r="252" spans="1:8" ht="13" x14ac:dyDescent="0.3">
      <c r="A252" s="135" t="s">
        <v>966</v>
      </c>
      <c r="B252" s="136" t="s">
        <v>346</v>
      </c>
      <c r="C252" s="137" t="s">
        <v>1100</v>
      </c>
      <c r="D252" s="136" t="s">
        <v>1099</v>
      </c>
      <c r="E252" s="138" t="s">
        <v>226</v>
      </c>
      <c r="F252" s="139">
        <v>100</v>
      </c>
      <c r="G252" s="140"/>
      <c r="H252" s="141"/>
    </row>
    <row r="253" spans="1:8" ht="13" x14ac:dyDescent="0.3">
      <c r="A253" s="135" t="s">
        <v>967</v>
      </c>
      <c r="B253" s="136" t="s">
        <v>347</v>
      </c>
      <c r="C253" s="137" t="s">
        <v>189</v>
      </c>
      <c r="D253" s="136" t="s">
        <v>348</v>
      </c>
      <c r="E253" s="138" t="s">
        <v>336</v>
      </c>
      <c r="F253" s="139">
        <v>3</v>
      </c>
      <c r="G253" s="140"/>
      <c r="H253" s="141"/>
    </row>
    <row r="254" spans="1:8" ht="13" x14ac:dyDescent="0.3">
      <c r="A254" s="135" t="s">
        <v>968</v>
      </c>
      <c r="B254" s="136" t="s">
        <v>349</v>
      </c>
      <c r="C254" s="137" t="s">
        <v>189</v>
      </c>
      <c r="D254" s="136" t="s">
        <v>350</v>
      </c>
      <c r="E254" s="138" t="s">
        <v>226</v>
      </c>
      <c r="F254" s="139">
        <v>3</v>
      </c>
      <c r="G254" s="140"/>
      <c r="H254" s="141"/>
    </row>
    <row r="255" spans="1:8" ht="13" x14ac:dyDescent="0.3">
      <c r="A255" s="135" t="s">
        <v>969</v>
      </c>
      <c r="B255" s="136" t="s">
        <v>351</v>
      </c>
      <c r="C255" s="137" t="s">
        <v>189</v>
      </c>
      <c r="D255" s="136" t="s">
        <v>179</v>
      </c>
      <c r="E255" s="138" t="s">
        <v>127</v>
      </c>
      <c r="F255" s="139">
        <v>10</v>
      </c>
      <c r="G255" s="140"/>
      <c r="H255" s="141"/>
    </row>
    <row r="256" spans="1:8" ht="13" x14ac:dyDescent="0.3">
      <c r="A256" s="135" t="s">
        <v>970</v>
      </c>
      <c r="B256" s="136" t="s">
        <v>352</v>
      </c>
      <c r="C256" s="137" t="s">
        <v>189</v>
      </c>
      <c r="D256" s="136" t="s">
        <v>1101</v>
      </c>
      <c r="E256" s="138" t="s">
        <v>127</v>
      </c>
      <c r="F256" s="139">
        <v>3</v>
      </c>
      <c r="G256" s="140"/>
      <c r="H256" s="141"/>
    </row>
    <row r="257" spans="1:8" ht="13" x14ac:dyDescent="0.3">
      <c r="A257" s="135" t="s">
        <v>971</v>
      </c>
      <c r="B257" s="136" t="s">
        <v>353</v>
      </c>
      <c r="C257" s="137" t="s">
        <v>189</v>
      </c>
      <c r="D257" s="136" t="s">
        <v>180</v>
      </c>
      <c r="E257" s="138" t="s">
        <v>226</v>
      </c>
      <c r="F257" s="139">
        <v>15</v>
      </c>
      <c r="G257" s="140"/>
      <c r="H257" s="141"/>
    </row>
    <row r="258" spans="1:8" ht="13" x14ac:dyDescent="0.3">
      <c r="A258" s="135" t="s">
        <v>972</v>
      </c>
      <c r="B258" s="136" t="s">
        <v>354</v>
      </c>
      <c r="C258" s="137" t="s">
        <v>189</v>
      </c>
      <c r="D258" s="136" t="s">
        <v>355</v>
      </c>
      <c r="E258" s="138" t="s">
        <v>226</v>
      </c>
      <c r="F258" s="139">
        <v>1</v>
      </c>
      <c r="G258" s="140"/>
      <c r="H258" s="141"/>
    </row>
    <row r="259" spans="1:8" ht="21" x14ac:dyDescent="0.3">
      <c r="A259" s="135" t="s">
        <v>973</v>
      </c>
      <c r="B259" s="136" t="s">
        <v>356</v>
      </c>
      <c r="C259" s="137" t="s">
        <v>189</v>
      </c>
      <c r="D259" s="136" t="s">
        <v>181</v>
      </c>
      <c r="E259" s="138" t="s">
        <v>357</v>
      </c>
      <c r="F259" s="139">
        <v>6</v>
      </c>
      <c r="G259" s="140"/>
      <c r="H259" s="141"/>
    </row>
    <row r="260" spans="1:8" ht="13" x14ac:dyDescent="0.3">
      <c r="A260" s="135" t="s">
        <v>974</v>
      </c>
      <c r="B260" s="136" t="s">
        <v>358</v>
      </c>
      <c r="C260" s="137" t="s">
        <v>189</v>
      </c>
      <c r="D260" s="136" t="s">
        <v>359</v>
      </c>
      <c r="E260" s="138" t="s">
        <v>226</v>
      </c>
      <c r="F260" s="139">
        <v>1</v>
      </c>
      <c r="G260" s="140"/>
      <c r="H260" s="141"/>
    </row>
    <row r="261" spans="1:8" ht="13" x14ac:dyDescent="0.3">
      <c r="A261" s="135" t="s">
        <v>975</v>
      </c>
      <c r="B261" s="136" t="s">
        <v>360</v>
      </c>
      <c r="C261" s="137" t="s">
        <v>189</v>
      </c>
      <c r="D261" s="136" t="s">
        <v>197</v>
      </c>
      <c r="E261" s="138" t="s">
        <v>226</v>
      </c>
      <c r="F261" s="139">
        <v>10</v>
      </c>
      <c r="G261" s="140"/>
      <c r="H261" s="141"/>
    </row>
    <row r="262" spans="1:8" ht="13" x14ac:dyDescent="0.3">
      <c r="A262" s="135" t="s">
        <v>976</v>
      </c>
      <c r="B262" s="136" t="s">
        <v>361</v>
      </c>
      <c r="C262" s="137" t="s">
        <v>189</v>
      </c>
      <c r="D262" s="136" t="s">
        <v>362</v>
      </c>
      <c r="E262" s="138" t="s">
        <v>226</v>
      </c>
      <c r="F262" s="139">
        <v>1</v>
      </c>
      <c r="G262" s="140"/>
      <c r="H262" s="141"/>
    </row>
    <row r="263" spans="1:8" ht="21" x14ac:dyDescent="0.3">
      <c r="A263" s="135" t="s">
        <v>977</v>
      </c>
      <c r="B263" s="136" t="s">
        <v>363</v>
      </c>
      <c r="C263" s="137" t="s">
        <v>189</v>
      </c>
      <c r="D263" s="136" t="s">
        <v>364</v>
      </c>
      <c r="E263" s="138" t="s">
        <v>127</v>
      </c>
      <c r="F263" s="139">
        <v>30</v>
      </c>
      <c r="G263" s="140"/>
      <c r="H263" s="141"/>
    </row>
    <row r="264" spans="1:8" ht="13" x14ac:dyDescent="0.3">
      <c r="A264" s="135" t="s">
        <v>978</v>
      </c>
      <c r="B264" s="136" t="s">
        <v>365</v>
      </c>
      <c r="C264" s="137" t="s">
        <v>189</v>
      </c>
      <c r="D264" s="136" t="s">
        <v>366</v>
      </c>
      <c r="E264" s="138" t="s">
        <v>226</v>
      </c>
      <c r="F264" s="139">
        <v>1</v>
      </c>
      <c r="G264" s="140"/>
      <c r="H264" s="141"/>
    </row>
    <row r="265" spans="1:8" ht="13" x14ac:dyDescent="0.3">
      <c r="A265" s="135" t="s">
        <v>979</v>
      </c>
      <c r="B265" s="136" t="s">
        <v>367</v>
      </c>
      <c r="C265" s="137" t="s">
        <v>189</v>
      </c>
      <c r="D265" s="136" t="s">
        <v>368</v>
      </c>
      <c r="E265" s="138" t="s">
        <v>226</v>
      </c>
      <c r="F265" s="139">
        <v>1</v>
      </c>
      <c r="G265" s="140"/>
      <c r="H265" s="141"/>
    </row>
    <row r="266" spans="1:8" ht="13" x14ac:dyDescent="0.3">
      <c r="A266" s="135" t="s">
        <v>980</v>
      </c>
      <c r="B266" s="136" t="s">
        <v>369</v>
      </c>
      <c r="C266" s="137" t="s">
        <v>189</v>
      </c>
      <c r="D266" s="136" t="s">
        <v>370</v>
      </c>
      <c r="E266" s="138" t="s">
        <v>123</v>
      </c>
      <c r="F266" s="139">
        <v>2</v>
      </c>
      <c r="G266" s="140"/>
      <c r="H266" s="141"/>
    </row>
    <row r="267" spans="1:8" ht="13" x14ac:dyDescent="0.3">
      <c r="A267" s="135" t="s">
        <v>981</v>
      </c>
      <c r="B267" s="136" t="s">
        <v>371</v>
      </c>
      <c r="C267" s="137" t="s">
        <v>189</v>
      </c>
      <c r="D267" s="136" t="s">
        <v>372</v>
      </c>
      <c r="E267" s="138" t="s">
        <v>226</v>
      </c>
      <c r="F267" s="139">
        <v>1</v>
      </c>
      <c r="G267" s="140"/>
      <c r="H267" s="141"/>
    </row>
    <row r="268" spans="1:8" ht="13" x14ac:dyDescent="0.3">
      <c r="A268" s="135" t="s">
        <v>982</v>
      </c>
      <c r="B268" s="136" t="s">
        <v>373</v>
      </c>
      <c r="C268" s="137" t="s">
        <v>189</v>
      </c>
      <c r="D268" s="136" t="s">
        <v>374</v>
      </c>
      <c r="E268" s="138" t="s">
        <v>336</v>
      </c>
      <c r="F268" s="139">
        <v>10</v>
      </c>
      <c r="G268" s="140"/>
      <c r="H268" s="141"/>
    </row>
    <row r="269" spans="1:8" ht="13" x14ac:dyDescent="0.3">
      <c r="A269" s="135" t="s">
        <v>983</v>
      </c>
      <c r="B269" s="136" t="s">
        <v>375</v>
      </c>
      <c r="C269" s="137" t="s">
        <v>189</v>
      </c>
      <c r="D269" s="136" t="s">
        <v>376</v>
      </c>
      <c r="E269" s="138" t="s">
        <v>336</v>
      </c>
      <c r="F269" s="139">
        <v>10</v>
      </c>
      <c r="G269" s="140"/>
      <c r="H269" s="141"/>
    </row>
    <row r="270" spans="1:8" ht="13" x14ac:dyDescent="0.3">
      <c r="A270" s="135" t="s">
        <v>984</v>
      </c>
      <c r="B270" s="136" t="s">
        <v>377</v>
      </c>
      <c r="C270" s="137" t="s">
        <v>189</v>
      </c>
      <c r="D270" s="136" t="s">
        <v>1102</v>
      </c>
      <c r="E270" s="138" t="s">
        <v>226</v>
      </c>
      <c r="F270" s="139">
        <v>8</v>
      </c>
      <c r="G270" s="140"/>
      <c r="H270" s="141"/>
    </row>
    <row r="271" spans="1:8" ht="21" x14ac:dyDescent="0.3">
      <c r="A271" s="135" t="s">
        <v>985</v>
      </c>
      <c r="B271" s="136" t="s">
        <v>378</v>
      </c>
      <c r="C271" s="137" t="s">
        <v>189</v>
      </c>
      <c r="D271" s="136" t="s">
        <v>379</v>
      </c>
      <c r="E271" s="138" t="s">
        <v>226</v>
      </c>
      <c r="F271" s="139">
        <v>2</v>
      </c>
      <c r="G271" s="140"/>
      <c r="H271" s="141"/>
    </row>
    <row r="272" spans="1:8" ht="13" x14ac:dyDescent="0.3">
      <c r="A272" s="135" t="s">
        <v>986</v>
      </c>
      <c r="B272" s="136" t="s">
        <v>380</v>
      </c>
      <c r="C272" s="137" t="s">
        <v>189</v>
      </c>
      <c r="D272" s="136" t="s">
        <v>1103</v>
      </c>
      <c r="E272" s="138" t="s">
        <v>1104</v>
      </c>
      <c r="F272" s="139">
        <v>10</v>
      </c>
      <c r="G272" s="140"/>
      <c r="H272" s="141"/>
    </row>
    <row r="273" spans="1:8" ht="13" x14ac:dyDescent="0.3">
      <c r="A273" s="135" t="s">
        <v>987</v>
      </c>
      <c r="B273" s="136" t="s">
        <v>381</v>
      </c>
      <c r="C273" s="137" t="s">
        <v>189</v>
      </c>
      <c r="D273" s="136" t="s">
        <v>1105</v>
      </c>
      <c r="E273" s="138" t="s">
        <v>336</v>
      </c>
      <c r="F273" s="139">
        <v>5</v>
      </c>
      <c r="G273" s="140"/>
      <c r="H273" s="141"/>
    </row>
    <row r="274" spans="1:8" ht="13" x14ac:dyDescent="0.3">
      <c r="A274" s="135" t="s">
        <v>988</v>
      </c>
      <c r="B274" s="136" t="s">
        <v>382</v>
      </c>
      <c r="C274" s="137" t="s">
        <v>189</v>
      </c>
      <c r="D274" s="136" t="s">
        <v>383</v>
      </c>
      <c r="E274" s="138" t="s">
        <v>127</v>
      </c>
      <c r="F274" s="139">
        <v>5</v>
      </c>
      <c r="G274" s="140"/>
      <c r="H274" s="141"/>
    </row>
    <row r="275" spans="1:8" ht="13" x14ac:dyDescent="0.3">
      <c r="A275" s="135" t="s">
        <v>989</v>
      </c>
      <c r="B275" s="136" t="s">
        <v>384</v>
      </c>
      <c r="C275" s="137" t="s">
        <v>189</v>
      </c>
      <c r="D275" s="136" t="s">
        <v>1106</v>
      </c>
      <c r="E275" s="138" t="s">
        <v>226</v>
      </c>
      <c r="F275" s="139">
        <v>6</v>
      </c>
      <c r="G275" s="140"/>
      <c r="H275" s="141"/>
    </row>
    <row r="276" spans="1:8" ht="13" x14ac:dyDescent="0.3">
      <c r="A276" s="135" t="s">
        <v>990</v>
      </c>
      <c r="B276" s="136" t="s">
        <v>347</v>
      </c>
      <c r="C276" s="137" t="s">
        <v>189</v>
      </c>
      <c r="D276" s="136" t="s">
        <v>348</v>
      </c>
      <c r="E276" s="138" t="s">
        <v>336</v>
      </c>
      <c r="F276" s="139">
        <v>10</v>
      </c>
      <c r="G276" s="140"/>
      <c r="H276" s="141"/>
    </row>
    <row r="277" spans="1:8" ht="21" x14ac:dyDescent="0.3">
      <c r="A277" s="135" t="s">
        <v>991</v>
      </c>
      <c r="B277" s="136" t="s">
        <v>385</v>
      </c>
      <c r="C277" s="137" t="s">
        <v>189</v>
      </c>
      <c r="D277" s="136" t="s">
        <v>1107</v>
      </c>
      <c r="E277" s="138" t="s">
        <v>226</v>
      </c>
      <c r="F277" s="139">
        <v>5</v>
      </c>
      <c r="G277" s="140"/>
      <c r="H277" s="141"/>
    </row>
    <row r="278" spans="1:8" ht="13" x14ac:dyDescent="0.3">
      <c r="A278" s="135" t="s">
        <v>992</v>
      </c>
      <c r="B278" s="136" t="s">
        <v>386</v>
      </c>
      <c r="C278" s="137" t="s">
        <v>189</v>
      </c>
      <c r="D278" s="136" t="s">
        <v>387</v>
      </c>
      <c r="E278" s="138" t="s">
        <v>226</v>
      </c>
      <c r="F278" s="139">
        <v>10</v>
      </c>
      <c r="G278" s="140"/>
      <c r="H278" s="141"/>
    </row>
    <row r="279" spans="1:8" ht="13" x14ac:dyDescent="0.3">
      <c r="A279" s="135" t="s">
        <v>993</v>
      </c>
      <c r="B279" s="136" t="s">
        <v>388</v>
      </c>
      <c r="C279" s="137" t="s">
        <v>189</v>
      </c>
      <c r="D279" s="136" t="s">
        <v>389</v>
      </c>
      <c r="E279" s="138" t="s">
        <v>226</v>
      </c>
      <c r="F279" s="139">
        <v>10</v>
      </c>
      <c r="G279" s="140"/>
      <c r="H279" s="141"/>
    </row>
    <row r="280" spans="1:8" ht="13" x14ac:dyDescent="0.3">
      <c r="A280" s="135" t="s">
        <v>994</v>
      </c>
      <c r="B280" s="136" t="s">
        <v>390</v>
      </c>
      <c r="C280" s="137" t="s">
        <v>189</v>
      </c>
      <c r="D280" s="136" t="s">
        <v>391</v>
      </c>
      <c r="E280" s="138" t="s">
        <v>226</v>
      </c>
      <c r="F280" s="139">
        <v>5</v>
      </c>
      <c r="G280" s="140"/>
      <c r="H280" s="141"/>
    </row>
    <row r="281" spans="1:8" ht="21" x14ac:dyDescent="0.3">
      <c r="A281" s="135" t="s">
        <v>995</v>
      </c>
      <c r="B281" s="136" t="s">
        <v>392</v>
      </c>
      <c r="C281" s="137" t="s">
        <v>189</v>
      </c>
      <c r="D281" s="136" t="s">
        <v>393</v>
      </c>
      <c r="E281" s="138" t="s">
        <v>226</v>
      </c>
      <c r="F281" s="139">
        <v>10</v>
      </c>
      <c r="G281" s="140"/>
      <c r="H281" s="141"/>
    </row>
    <row r="282" spans="1:8" ht="21" x14ac:dyDescent="0.3">
      <c r="A282" s="135" t="s">
        <v>996</v>
      </c>
      <c r="B282" s="136" t="s">
        <v>394</v>
      </c>
      <c r="C282" s="137" t="s">
        <v>189</v>
      </c>
      <c r="D282" s="136" t="s">
        <v>1108</v>
      </c>
      <c r="E282" s="138" t="s">
        <v>226</v>
      </c>
      <c r="F282" s="139">
        <v>1</v>
      </c>
      <c r="G282" s="140"/>
      <c r="H282" s="141"/>
    </row>
    <row r="283" spans="1:8" s="85" customFormat="1" ht="13" x14ac:dyDescent="0.3">
      <c r="A283" s="135" t="s">
        <v>997</v>
      </c>
      <c r="B283" s="136" t="s">
        <v>395</v>
      </c>
      <c r="C283" s="137" t="s">
        <v>189</v>
      </c>
      <c r="D283" s="136" t="s">
        <v>1109</v>
      </c>
      <c r="E283" s="138" t="s">
        <v>127</v>
      </c>
      <c r="F283" s="139">
        <v>6</v>
      </c>
      <c r="G283" s="140"/>
      <c r="H283" s="141"/>
    </row>
    <row r="284" spans="1:8" s="85" customFormat="1" ht="21" x14ac:dyDescent="0.3">
      <c r="A284" s="135" t="s">
        <v>998</v>
      </c>
      <c r="B284" s="136" t="s">
        <v>396</v>
      </c>
      <c r="C284" s="137" t="s">
        <v>189</v>
      </c>
      <c r="D284" s="136" t="s">
        <v>182</v>
      </c>
      <c r="E284" s="138" t="s">
        <v>127</v>
      </c>
      <c r="F284" s="139">
        <v>5</v>
      </c>
      <c r="G284" s="140"/>
      <c r="H284" s="141"/>
    </row>
    <row r="285" spans="1:8" s="85" customFormat="1" ht="13" x14ac:dyDescent="0.3">
      <c r="A285" s="135" t="s">
        <v>999</v>
      </c>
      <c r="B285" s="136" t="s">
        <v>397</v>
      </c>
      <c r="C285" s="137" t="s">
        <v>189</v>
      </c>
      <c r="D285" s="136" t="s">
        <v>1110</v>
      </c>
      <c r="E285" s="138" t="s">
        <v>127</v>
      </c>
      <c r="F285" s="139">
        <v>24</v>
      </c>
      <c r="G285" s="140"/>
      <c r="H285" s="141"/>
    </row>
    <row r="286" spans="1:8" s="85" customFormat="1" ht="13" x14ac:dyDescent="0.3">
      <c r="A286" s="135" t="s">
        <v>1000</v>
      </c>
      <c r="B286" s="136" t="s">
        <v>398</v>
      </c>
      <c r="C286" s="137" t="s">
        <v>189</v>
      </c>
      <c r="D286" s="136" t="s">
        <v>1111</v>
      </c>
      <c r="E286" s="138" t="s">
        <v>127</v>
      </c>
      <c r="F286" s="139">
        <v>12</v>
      </c>
      <c r="G286" s="140"/>
      <c r="H286" s="141"/>
    </row>
    <row r="287" spans="1:8" s="85" customFormat="1" ht="13" x14ac:dyDescent="0.3">
      <c r="A287" s="135" t="s">
        <v>1001</v>
      </c>
      <c r="B287" s="136" t="s">
        <v>399</v>
      </c>
      <c r="C287" s="137" t="s">
        <v>188</v>
      </c>
      <c r="D287" s="136" t="s">
        <v>183</v>
      </c>
      <c r="E287" s="138" t="s">
        <v>400</v>
      </c>
      <c r="F287" s="139">
        <v>2</v>
      </c>
      <c r="G287" s="140"/>
      <c r="H287" s="141"/>
    </row>
    <row r="288" spans="1:8" s="85" customFormat="1" ht="13" x14ac:dyDescent="0.3">
      <c r="A288" s="135" t="s">
        <v>1002</v>
      </c>
      <c r="B288" s="136" t="s">
        <v>401</v>
      </c>
      <c r="C288" s="137" t="s">
        <v>189</v>
      </c>
      <c r="D288" s="136" t="s">
        <v>1112</v>
      </c>
      <c r="E288" s="138" t="s">
        <v>336</v>
      </c>
      <c r="F288" s="139">
        <v>1</v>
      </c>
      <c r="G288" s="140"/>
      <c r="H288" s="141"/>
    </row>
    <row r="289" spans="1:8" s="85" customFormat="1" ht="13" x14ac:dyDescent="0.3">
      <c r="A289" s="135" t="s">
        <v>1003</v>
      </c>
      <c r="B289" s="136" t="s">
        <v>402</v>
      </c>
      <c r="C289" s="137" t="s">
        <v>188</v>
      </c>
      <c r="D289" s="136" t="s">
        <v>403</v>
      </c>
      <c r="E289" s="138" t="s">
        <v>400</v>
      </c>
      <c r="F289" s="139">
        <v>1</v>
      </c>
      <c r="G289" s="140"/>
      <c r="H289" s="141"/>
    </row>
    <row r="290" spans="1:8" s="85" customFormat="1" ht="13" x14ac:dyDescent="0.3">
      <c r="A290" s="135" t="s">
        <v>1004</v>
      </c>
      <c r="B290" s="136" t="s">
        <v>404</v>
      </c>
      <c r="C290" s="137" t="s">
        <v>188</v>
      </c>
      <c r="D290" s="136" t="s">
        <v>184</v>
      </c>
      <c r="E290" s="138" t="s">
        <v>400</v>
      </c>
      <c r="F290" s="139">
        <v>14</v>
      </c>
      <c r="G290" s="140"/>
      <c r="H290" s="141"/>
    </row>
    <row r="291" spans="1:8" s="85" customFormat="1" ht="13" x14ac:dyDescent="0.3">
      <c r="A291" s="135" t="s">
        <v>1005</v>
      </c>
      <c r="B291" s="136" t="s">
        <v>405</v>
      </c>
      <c r="C291" s="137" t="s">
        <v>188</v>
      </c>
      <c r="D291" s="136" t="s">
        <v>406</v>
      </c>
      <c r="E291" s="138" t="s">
        <v>400</v>
      </c>
      <c r="F291" s="139">
        <v>54</v>
      </c>
      <c r="G291" s="140"/>
      <c r="H291" s="141"/>
    </row>
    <row r="292" spans="1:8" s="85" customFormat="1" ht="13" x14ac:dyDescent="0.3">
      <c r="A292" s="135" t="s">
        <v>1006</v>
      </c>
      <c r="B292" s="136" t="s">
        <v>407</v>
      </c>
      <c r="C292" s="137" t="s">
        <v>189</v>
      </c>
      <c r="D292" s="136" t="s">
        <v>408</v>
      </c>
      <c r="E292" s="138" t="s">
        <v>226</v>
      </c>
      <c r="F292" s="139">
        <v>3</v>
      </c>
      <c r="G292" s="140"/>
      <c r="H292" s="141"/>
    </row>
    <row r="293" spans="1:8" s="85" customFormat="1" ht="13" x14ac:dyDescent="0.3">
      <c r="A293" s="135" t="s">
        <v>1007</v>
      </c>
      <c r="B293" s="136" t="s">
        <v>409</v>
      </c>
      <c r="C293" s="137" t="s">
        <v>189</v>
      </c>
      <c r="D293" s="136" t="s">
        <v>410</v>
      </c>
      <c r="E293" s="138" t="s">
        <v>226</v>
      </c>
      <c r="F293" s="139">
        <v>2</v>
      </c>
      <c r="G293" s="140"/>
      <c r="H293" s="141"/>
    </row>
    <row r="294" spans="1:8" s="85" customFormat="1" ht="13" x14ac:dyDescent="0.3">
      <c r="A294" s="135" t="s">
        <v>1008</v>
      </c>
      <c r="B294" s="136" t="s">
        <v>411</v>
      </c>
      <c r="C294" s="137" t="s">
        <v>189</v>
      </c>
      <c r="D294" s="136" t="s">
        <v>412</v>
      </c>
      <c r="E294" s="138" t="s">
        <v>226</v>
      </c>
      <c r="F294" s="139">
        <v>4</v>
      </c>
      <c r="G294" s="140"/>
      <c r="H294" s="141"/>
    </row>
    <row r="295" spans="1:8" s="85" customFormat="1" ht="13" x14ac:dyDescent="0.3">
      <c r="A295" s="135" t="s">
        <v>1009</v>
      </c>
      <c r="B295" s="136" t="s">
        <v>413</v>
      </c>
      <c r="C295" s="137" t="s">
        <v>189</v>
      </c>
      <c r="D295" s="136" t="s">
        <v>414</v>
      </c>
      <c r="E295" s="138" t="s">
        <v>226</v>
      </c>
      <c r="F295" s="139">
        <v>2</v>
      </c>
      <c r="G295" s="140"/>
      <c r="H295" s="141"/>
    </row>
    <row r="296" spans="1:8" s="85" customFormat="1" ht="13" x14ac:dyDescent="0.3">
      <c r="A296" s="135" t="s">
        <v>1010</v>
      </c>
      <c r="B296" s="136" t="s">
        <v>415</v>
      </c>
      <c r="C296" s="137" t="s">
        <v>189</v>
      </c>
      <c r="D296" s="136" t="s">
        <v>416</v>
      </c>
      <c r="E296" s="138" t="s">
        <v>226</v>
      </c>
      <c r="F296" s="139">
        <v>2</v>
      </c>
      <c r="G296" s="140"/>
      <c r="H296" s="141"/>
    </row>
    <row r="297" spans="1:8" s="85" customFormat="1" ht="13" x14ac:dyDescent="0.3">
      <c r="A297" s="135" t="s">
        <v>1011</v>
      </c>
      <c r="B297" s="136" t="s">
        <v>417</v>
      </c>
      <c r="C297" s="137" t="s">
        <v>189</v>
      </c>
      <c r="D297" s="136" t="s">
        <v>418</v>
      </c>
      <c r="E297" s="138" t="s">
        <v>226</v>
      </c>
      <c r="F297" s="139">
        <v>2</v>
      </c>
      <c r="G297" s="140"/>
      <c r="H297" s="141"/>
    </row>
    <row r="298" spans="1:8" s="85" customFormat="1" ht="13" x14ac:dyDescent="0.3">
      <c r="A298" s="135" t="s">
        <v>1012</v>
      </c>
      <c r="B298" s="136" t="s">
        <v>419</v>
      </c>
      <c r="C298" s="137" t="s">
        <v>189</v>
      </c>
      <c r="D298" s="136" t="s">
        <v>194</v>
      </c>
      <c r="E298" s="138" t="s">
        <v>226</v>
      </c>
      <c r="F298" s="139">
        <v>5</v>
      </c>
      <c r="G298" s="140"/>
      <c r="H298" s="141"/>
    </row>
    <row r="299" spans="1:8" s="85" customFormat="1" ht="13" x14ac:dyDescent="0.3">
      <c r="A299" s="135" t="s">
        <v>1013</v>
      </c>
      <c r="B299" s="136" t="s">
        <v>420</v>
      </c>
      <c r="C299" s="137" t="s">
        <v>189</v>
      </c>
      <c r="D299" s="136" t="s">
        <v>421</v>
      </c>
      <c r="E299" s="138" t="s">
        <v>226</v>
      </c>
      <c r="F299" s="139">
        <v>3</v>
      </c>
      <c r="G299" s="140"/>
      <c r="H299" s="141"/>
    </row>
    <row r="300" spans="1:8" s="85" customFormat="1" ht="13" x14ac:dyDescent="0.3">
      <c r="A300" s="135" t="s">
        <v>1014</v>
      </c>
      <c r="B300" s="136" t="s">
        <v>422</v>
      </c>
      <c r="C300" s="137" t="s">
        <v>189</v>
      </c>
      <c r="D300" s="136" t="s">
        <v>423</v>
      </c>
      <c r="E300" s="138" t="s">
        <v>226</v>
      </c>
      <c r="F300" s="139">
        <v>3</v>
      </c>
      <c r="G300" s="140"/>
      <c r="H300" s="141"/>
    </row>
    <row r="301" spans="1:8" s="85" customFormat="1" ht="21" x14ac:dyDescent="0.3">
      <c r="A301" s="135" t="s">
        <v>1015</v>
      </c>
      <c r="B301" s="136" t="s">
        <v>424</v>
      </c>
      <c r="C301" s="137" t="s">
        <v>189</v>
      </c>
      <c r="D301" s="136" t="s">
        <v>425</v>
      </c>
      <c r="E301" s="138" t="s">
        <v>226</v>
      </c>
      <c r="F301" s="139">
        <v>3</v>
      </c>
      <c r="G301" s="140"/>
      <c r="H301" s="141"/>
    </row>
    <row r="302" spans="1:8" s="85" customFormat="1" ht="13" x14ac:dyDescent="0.3">
      <c r="A302" s="135" t="s">
        <v>1016</v>
      </c>
      <c r="B302" s="136" t="s">
        <v>426</v>
      </c>
      <c r="C302" s="137" t="s">
        <v>188</v>
      </c>
      <c r="D302" s="136" t="s">
        <v>153</v>
      </c>
      <c r="E302" s="138" t="s">
        <v>400</v>
      </c>
      <c r="F302" s="139">
        <v>10</v>
      </c>
      <c r="G302" s="140"/>
      <c r="H302" s="141"/>
    </row>
    <row r="303" spans="1:8" s="85" customFormat="1" ht="13" x14ac:dyDescent="0.3">
      <c r="A303" s="135" t="s">
        <v>1017</v>
      </c>
      <c r="B303" s="136" t="s">
        <v>427</v>
      </c>
      <c r="C303" s="137" t="s">
        <v>189</v>
      </c>
      <c r="D303" s="136" t="s">
        <v>1113</v>
      </c>
      <c r="E303" s="138" t="s">
        <v>336</v>
      </c>
      <c r="F303" s="139">
        <v>10</v>
      </c>
      <c r="G303" s="140"/>
      <c r="H303" s="141"/>
    </row>
    <row r="304" spans="1:8" s="85" customFormat="1" ht="13" x14ac:dyDescent="0.3">
      <c r="A304" s="135" t="s">
        <v>1018</v>
      </c>
      <c r="B304" s="136" t="s">
        <v>428</v>
      </c>
      <c r="C304" s="137" t="s">
        <v>188</v>
      </c>
      <c r="D304" s="136" t="s">
        <v>152</v>
      </c>
      <c r="E304" s="138" t="s">
        <v>400</v>
      </c>
      <c r="F304" s="139">
        <v>25</v>
      </c>
      <c r="G304" s="140"/>
      <c r="H304" s="141"/>
    </row>
    <row r="305" spans="1:8" s="85" customFormat="1" ht="13" x14ac:dyDescent="0.3">
      <c r="A305" s="135" t="s">
        <v>1019</v>
      </c>
      <c r="B305" s="136" t="s">
        <v>429</v>
      </c>
      <c r="C305" s="137" t="s">
        <v>189</v>
      </c>
      <c r="D305" s="136" t="s">
        <v>430</v>
      </c>
      <c r="E305" s="138" t="s">
        <v>226</v>
      </c>
      <c r="F305" s="139">
        <v>1</v>
      </c>
      <c r="G305" s="140"/>
      <c r="H305" s="141"/>
    </row>
    <row r="306" spans="1:8" s="85" customFormat="1" ht="13" x14ac:dyDescent="0.3">
      <c r="A306" s="135" t="s">
        <v>1020</v>
      </c>
      <c r="B306" s="136" t="s">
        <v>431</v>
      </c>
      <c r="C306" s="137" t="s">
        <v>188</v>
      </c>
      <c r="D306" s="136" t="s">
        <v>151</v>
      </c>
      <c r="E306" s="138" t="s">
        <v>400</v>
      </c>
      <c r="F306" s="139">
        <v>10</v>
      </c>
      <c r="G306" s="140"/>
      <c r="H306" s="141"/>
    </row>
    <row r="307" spans="1:8" s="85" customFormat="1" ht="13" x14ac:dyDescent="0.3">
      <c r="A307" s="135" t="s">
        <v>1021</v>
      </c>
      <c r="B307" s="136" t="s">
        <v>432</v>
      </c>
      <c r="C307" s="137" t="s">
        <v>189</v>
      </c>
      <c r="D307" s="136" t="s">
        <v>433</v>
      </c>
      <c r="E307" s="138" t="s">
        <v>226</v>
      </c>
      <c r="F307" s="139">
        <v>1</v>
      </c>
      <c r="G307" s="140"/>
      <c r="H307" s="141"/>
    </row>
    <row r="308" spans="1:8" s="85" customFormat="1" ht="13" x14ac:dyDescent="0.3">
      <c r="A308" s="135" t="s">
        <v>1022</v>
      </c>
      <c r="B308" s="136" t="s">
        <v>434</v>
      </c>
      <c r="C308" s="137" t="s">
        <v>188</v>
      </c>
      <c r="D308" s="136" t="s">
        <v>150</v>
      </c>
      <c r="E308" s="138" t="s">
        <v>400</v>
      </c>
      <c r="F308" s="139">
        <v>10</v>
      </c>
      <c r="G308" s="140"/>
      <c r="H308" s="141"/>
    </row>
    <row r="309" spans="1:8" s="85" customFormat="1" ht="13" x14ac:dyDescent="0.3">
      <c r="A309" s="135" t="s">
        <v>1023</v>
      </c>
      <c r="B309" s="136" t="s">
        <v>435</v>
      </c>
      <c r="C309" s="137" t="s">
        <v>188</v>
      </c>
      <c r="D309" s="136" t="s">
        <v>149</v>
      </c>
      <c r="E309" s="138" t="s">
        <v>400</v>
      </c>
      <c r="F309" s="139">
        <v>5</v>
      </c>
      <c r="G309" s="140"/>
      <c r="H309" s="141"/>
    </row>
    <row r="310" spans="1:8" s="85" customFormat="1" ht="13" x14ac:dyDescent="0.3">
      <c r="A310" s="135" t="s">
        <v>1024</v>
      </c>
      <c r="B310" s="136" t="s">
        <v>436</v>
      </c>
      <c r="C310" s="137" t="s">
        <v>189</v>
      </c>
      <c r="D310" s="136" t="s">
        <v>437</v>
      </c>
      <c r="E310" s="138" t="s">
        <v>226</v>
      </c>
      <c r="F310" s="139">
        <v>12</v>
      </c>
      <c r="G310" s="140"/>
      <c r="H310" s="141"/>
    </row>
    <row r="311" spans="1:8" s="85" customFormat="1" ht="13" x14ac:dyDescent="0.3">
      <c r="A311" s="135" t="s">
        <v>1025</v>
      </c>
      <c r="B311" s="136" t="s">
        <v>438</v>
      </c>
      <c r="C311" s="137" t="s">
        <v>189</v>
      </c>
      <c r="D311" s="136" t="s">
        <v>439</v>
      </c>
      <c r="E311" s="138" t="s">
        <v>226</v>
      </c>
      <c r="F311" s="139">
        <v>10</v>
      </c>
      <c r="G311" s="140"/>
      <c r="H311" s="141"/>
    </row>
    <row r="312" spans="1:8" s="85" customFormat="1" ht="31.5" x14ac:dyDescent="0.3">
      <c r="A312" s="135" t="s">
        <v>1026</v>
      </c>
      <c r="B312" s="136" t="s">
        <v>440</v>
      </c>
      <c r="C312" s="137" t="s">
        <v>189</v>
      </c>
      <c r="D312" s="136" t="s">
        <v>1114</v>
      </c>
      <c r="E312" s="138" t="s">
        <v>127</v>
      </c>
      <c r="F312" s="139">
        <v>12</v>
      </c>
      <c r="G312" s="140"/>
      <c r="H312" s="141"/>
    </row>
    <row r="313" spans="1:8" s="85" customFormat="1" ht="21" x14ac:dyDescent="0.3">
      <c r="A313" s="135" t="s">
        <v>1027</v>
      </c>
      <c r="B313" s="136" t="s">
        <v>441</v>
      </c>
      <c r="C313" s="137" t="s">
        <v>189</v>
      </c>
      <c r="D313" s="136" t="s">
        <v>1115</v>
      </c>
      <c r="E313" s="138" t="s">
        <v>226</v>
      </c>
      <c r="F313" s="139">
        <v>1</v>
      </c>
      <c r="G313" s="140"/>
      <c r="H313" s="141"/>
    </row>
    <row r="314" spans="1:8" s="85" customFormat="1" ht="13" x14ac:dyDescent="0.3">
      <c r="A314" s="135" t="s">
        <v>1028</v>
      </c>
      <c r="B314" s="136" t="s">
        <v>442</v>
      </c>
      <c r="C314" s="137" t="s">
        <v>189</v>
      </c>
      <c r="D314" s="136" t="s">
        <v>1116</v>
      </c>
      <c r="E314" s="138" t="s">
        <v>123</v>
      </c>
      <c r="F314" s="139">
        <v>24</v>
      </c>
      <c r="G314" s="140"/>
      <c r="H314" s="141"/>
    </row>
    <row r="315" spans="1:8" s="85" customFormat="1" ht="13" x14ac:dyDescent="0.3">
      <c r="A315" s="135" t="s">
        <v>1029</v>
      </c>
      <c r="B315" s="136" t="s">
        <v>443</v>
      </c>
      <c r="C315" s="137" t="s">
        <v>189</v>
      </c>
      <c r="D315" s="136" t="s">
        <v>1117</v>
      </c>
      <c r="E315" s="138" t="s">
        <v>123</v>
      </c>
      <c r="F315" s="139">
        <v>35</v>
      </c>
      <c r="G315" s="140"/>
      <c r="H315" s="141"/>
    </row>
    <row r="316" spans="1:8" s="85" customFormat="1" ht="13" x14ac:dyDescent="0.3">
      <c r="A316" s="135" t="s">
        <v>1030</v>
      </c>
      <c r="B316" s="136" t="s">
        <v>444</v>
      </c>
      <c r="C316" s="137" t="s">
        <v>189</v>
      </c>
      <c r="D316" s="136" t="s">
        <v>185</v>
      </c>
      <c r="E316" s="138" t="s">
        <v>123</v>
      </c>
      <c r="F316" s="139">
        <v>35</v>
      </c>
      <c r="G316" s="140"/>
      <c r="H316" s="141"/>
    </row>
    <row r="317" spans="1:8" s="85" customFormat="1" ht="13" x14ac:dyDescent="0.3">
      <c r="A317" s="135" t="s">
        <v>1031</v>
      </c>
      <c r="B317" s="136" t="s">
        <v>445</v>
      </c>
      <c r="C317" s="137" t="s">
        <v>189</v>
      </c>
      <c r="D317" s="136" t="s">
        <v>1118</v>
      </c>
      <c r="E317" s="138" t="s">
        <v>226</v>
      </c>
      <c r="F317" s="139">
        <v>12</v>
      </c>
      <c r="G317" s="140"/>
      <c r="H317" s="141"/>
    </row>
    <row r="318" spans="1:8" s="85" customFormat="1" ht="13" x14ac:dyDescent="0.3">
      <c r="A318" s="135" t="s">
        <v>1032</v>
      </c>
      <c r="B318" s="136" t="s">
        <v>446</v>
      </c>
      <c r="C318" s="137" t="s">
        <v>189</v>
      </c>
      <c r="D318" s="136" t="s">
        <v>447</v>
      </c>
      <c r="E318" s="138" t="s">
        <v>123</v>
      </c>
      <c r="F318" s="139">
        <v>10</v>
      </c>
      <c r="G318" s="140"/>
      <c r="H318" s="141"/>
    </row>
    <row r="319" spans="1:8" s="85" customFormat="1" ht="13" x14ac:dyDescent="0.3">
      <c r="A319" s="135" t="s">
        <v>1033</v>
      </c>
      <c r="B319" s="136" t="s">
        <v>448</v>
      </c>
      <c r="C319" s="137" t="s">
        <v>189</v>
      </c>
      <c r="D319" s="136" t="s">
        <v>449</v>
      </c>
      <c r="E319" s="138" t="s">
        <v>226</v>
      </c>
      <c r="F319" s="139">
        <v>3</v>
      </c>
      <c r="G319" s="140"/>
      <c r="H319" s="141"/>
    </row>
    <row r="320" spans="1:8" s="85" customFormat="1" ht="13" x14ac:dyDescent="0.3">
      <c r="A320" s="135" t="s">
        <v>1034</v>
      </c>
      <c r="B320" s="136" t="s">
        <v>450</v>
      </c>
      <c r="C320" s="137" t="s">
        <v>189</v>
      </c>
      <c r="D320" s="136" t="s">
        <v>451</v>
      </c>
      <c r="E320" s="138" t="s">
        <v>243</v>
      </c>
      <c r="F320" s="139">
        <v>5</v>
      </c>
      <c r="G320" s="140"/>
      <c r="H320" s="141"/>
    </row>
    <row r="321" spans="1:9" s="85" customFormat="1" ht="13" x14ac:dyDescent="0.3">
      <c r="A321" s="135" t="s">
        <v>1035</v>
      </c>
      <c r="B321" s="136" t="s">
        <v>452</v>
      </c>
      <c r="C321" s="137" t="s">
        <v>189</v>
      </c>
      <c r="D321" s="136" t="s">
        <v>186</v>
      </c>
      <c r="E321" s="138" t="s">
        <v>226</v>
      </c>
      <c r="F321" s="139">
        <v>10</v>
      </c>
      <c r="G321" s="140"/>
      <c r="H321" s="141"/>
    </row>
    <row r="322" spans="1:9" s="85" customFormat="1" ht="13" x14ac:dyDescent="0.3">
      <c r="A322" s="135" t="s">
        <v>1036</v>
      </c>
      <c r="B322" s="136" t="s">
        <v>453</v>
      </c>
      <c r="C322" s="137" t="s">
        <v>189</v>
      </c>
      <c r="D322" s="136" t="s">
        <v>1119</v>
      </c>
      <c r="E322" s="138" t="s">
        <v>243</v>
      </c>
      <c r="F322" s="139">
        <v>10</v>
      </c>
      <c r="G322" s="140"/>
      <c r="H322" s="141"/>
    </row>
    <row r="323" spans="1:9" s="85" customFormat="1" ht="13" x14ac:dyDescent="0.3">
      <c r="A323" s="135" t="s">
        <v>1037</v>
      </c>
      <c r="B323" s="136" t="s">
        <v>454</v>
      </c>
      <c r="C323" s="137" t="s">
        <v>189</v>
      </c>
      <c r="D323" s="136" t="s">
        <v>1120</v>
      </c>
      <c r="E323" s="138" t="s">
        <v>243</v>
      </c>
      <c r="F323" s="139">
        <v>10</v>
      </c>
      <c r="G323" s="140"/>
      <c r="H323" s="141"/>
    </row>
    <row r="324" spans="1:9" s="85" customFormat="1" ht="13" x14ac:dyDescent="0.3">
      <c r="A324" s="135" t="s">
        <v>1038</v>
      </c>
      <c r="B324" s="136" t="s">
        <v>455</v>
      </c>
      <c r="C324" s="137" t="s">
        <v>189</v>
      </c>
      <c r="D324" s="136" t="s">
        <v>187</v>
      </c>
      <c r="E324" s="138" t="s">
        <v>226</v>
      </c>
      <c r="F324" s="139">
        <v>10</v>
      </c>
      <c r="G324" s="140"/>
      <c r="H324" s="141"/>
    </row>
    <row r="325" spans="1:9" s="85" customFormat="1" ht="13" x14ac:dyDescent="0.3">
      <c r="A325" s="135" t="s">
        <v>1039</v>
      </c>
      <c r="B325" s="136" t="s">
        <v>456</v>
      </c>
      <c r="C325" s="137" t="s">
        <v>189</v>
      </c>
      <c r="D325" s="136" t="s">
        <v>457</v>
      </c>
      <c r="E325" s="138" t="s">
        <v>226</v>
      </c>
      <c r="F325" s="139">
        <v>1</v>
      </c>
      <c r="G325" s="140"/>
      <c r="H325" s="141"/>
    </row>
    <row r="326" spans="1:9" s="85" customFormat="1" ht="13" x14ac:dyDescent="0.3">
      <c r="A326" s="135" t="s">
        <v>1040</v>
      </c>
      <c r="B326" s="136" t="s">
        <v>458</v>
      </c>
      <c r="C326" s="137" t="s">
        <v>189</v>
      </c>
      <c r="D326" s="136" t="s">
        <v>459</v>
      </c>
      <c r="E326" s="138" t="s">
        <v>226</v>
      </c>
      <c r="F326" s="139">
        <v>1</v>
      </c>
      <c r="G326" s="140"/>
      <c r="H326" s="141"/>
    </row>
    <row r="327" spans="1:9" s="85" customFormat="1" ht="13" x14ac:dyDescent="0.3">
      <c r="A327" s="135" t="s">
        <v>1041</v>
      </c>
      <c r="B327" s="136" t="s">
        <v>460</v>
      </c>
      <c r="C327" s="137" t="s">
        <v>189</v>
      </c>
      <c r="D327" s="136" t="s">
        <v>461</v>
      </c>
      <c r="E327" s="138" t="s">
        <v>226</v>
      </c>
      <c r="F327" s="139">
        <v>1</v>
      </c>
      <c r="G327" s="140"/>
      <c r="H327" s="141"/>
    </row>
    <row r="328" spans="1:9" s="85" customFormat="1" ht="13" x14ac:dyDescent="0.3">
      <c r="A328" s="135" t="s">
        <v>1042</v>
      </c>
      <c r="B328" s="136" t="s">
        <v>462</v>
      </c>
      <c r="C328" s="137" t="s">
        <v>189</v>
      </c>
      <c r="D328" s="136" t="s">
        <v>463</v>
      </c>
      <c r="E328" s="138" t="s">
        <v>226</v>
      </c>
      <c r="F328" s="139">
        <v>1</v>
      </c>
      <c r="G328" s="140"/>
      <c r="H328" s="141"/>
    </row>
    <row r="329" spans="1:9" s="85" customFormat="1" ht="13" x14ac:dyDescent="0.3">
      <c r="A329" s="135" t="s">
        <v>1043</v>
      </c>
      <c r="B329" s="136" t="s">
        <v>464</v>
      </c>
      <c r="C329" s="137" t="s">
        <v>189</v>
      </c>
      <c r="D329" s="136" t="s">
        <v>465</v>
      </c>
      <c r="E329" s="138" t="s">
        <v>226</v>
      </c>
      <c r="F329" s="139">
        <v>1</v>
      </c>
      <c r="G329" s="140"/>
      <c r="H329" s="141"/>
    </row>
    <row r="330" spans="1:9" s="85" customFormat="1" ht="13" x14ac:dyDescent="0.3">
      <c r="A330" s="135" t="s">
        <v>1044</v>
      </c>
      <c r="B330" s="136" t="s">
        <v>466</v>
      </c>
      <c r="C330" s="137" t="s">
        <v>189</v>
      </c>
      <c r="D330" s="136" t="s">
        <v>467</v>
      </c>
      <c r="E330" s="138" t="s">
        <v>226</v>
      </c>
      <c r="F330" s="139">
        <v>5</v>
      </c>
      <c r="G330" s="140"/>
      <c r="H330" s="141"/>
    </row>
    <row r="331" spans="1:9" s="85" customFormat="1" ht="13" x14ac:dyDescent="0.3">
      <c r="A331" s="135" t="s">
        <v>1045</v>
      </c>
      <c r="B331" s="136" t="s">
        <v>344</v>
      </c>
      <c r="C331" s="137" t="s">
        <v>189</v>
      </c>
      <c r="D331" s="136" t="s">
        <v>1121</v>
      </c>
      <c r="E331" s="138" t="s">
        <v>226</v>
      </c>
      <c r="F331" s="139">
        <v>3</v>
      </c>
      <c r="G331" s="140"/>
      <c r="H331" s="141"/>
    </row>
    <row r="332" spans="1:9" s="85" customFormat="1" ht="13" x14ac:dyDescent="0.3">
      <c r="A332" s="135" t="s">
        <v>1046</v>
      </c>
      <c r="B332" s="136" t="s">
        <v>341</v>
      </c>
      <c r="C332" s="145" t="s">
        <v>189</v>
      </c>
      <c r="D332" s="146" t="s">
        <v>1122</v>
      </c>
      <c r="E332" s="147" t="s">
        <v>226</v>
      </c>
      <c r="F332" s="148">
        <v>3</v>
      </c>
      <c r="G332" s="149"/>
      <c r="H332" s="141"/>
    </row>
    <row r="333" spans="1:9" s="85" customFormat="1" ht="14.5" x14ac:dyDescent="0.3">
      <c r="A333" s="93"/>
      <c r="B333" s="93"/>
      <c r="C333" s="93"/>
      <c r="D333" s="94" t="s">
        <v>1078</v>
      </c>
      <c r="E333" s="93"/>
      <c r="F333" s="93"/>
      <c r="G333" s="93"/>
      <c r="H333" s="95"/>
    </row>
    <row r="334" spans="1:9" s="85" customFormat="1" ht="13.5" thickBot="1" x14ac:dyDescent="0.35">
      <c r="A334" s="150" t="s">
        <v>1076</v>
      </c>
      <c r="B334" s="136" t="s">
        <v>1077</v>
      </c>
      <c r="C334" s="145" t="s">
        <v>188</v>
      </c>
      <c r="D334" s="146" t="s">
        <v>1075</v>
      </c>
      <c r="E334" s="96" t="s">
        <v>42</v>
      </c>
      <c r="F334" s="148">
        <v>1</v>
      </c>
      <c r="G334" s="151"/>
      <c r="H334" s="141"/>
      <c r="I334" s="86"/>
    </row>
    <row r="335" spans="1:9" ht="13" thickBot="1" x14ac:dyDescent="0.3">
      <c r="A335" s="97"/>
      <c r="B335" s="98"/>
      <c r="C335" s="98"/>
      <c r="D335" s="98"/>
      <c r="E335" s="98"/>
      <c r="F335" s="99"/>
      <c r="G335" s="100" t="s">
        <v>1047</v>
      </c>
      <c r="H335" s="101">
        <f>SUM(H169+H161+H150+H142+H136+H130+H107+H83+H73+H60+H57+H46+H35+H32+H28+H15+H5+H236+H180+H334)</f>
        <v>0</v>
      </c>
    </row>
    <row r="336" spans="1:9" ht="13" x14ac:dyDescent="0.3">
      <c r="A336" s="102"/>
      <c r="B336" s="102"/>
      <c r="C336" s="103"/>
      <c r="D336" s="103"/>
      <c r="E336" s="103"/>
      <c r="F336" s="103"/>
      <c r="G336" s="104" t="s">
        <v>109</v>
      </c>
      <c r="H336" s="105"/>
    </row>
    <row r="337" spans="1:8" ht="13.5" thickBot="1" x14ac:dyDescent="0.35">
      <c r="A337" s="248" t="s">
        <v>110</v>
      </c>
      <c r="B337" s="249"/>
      <c r="C337" s="250"/>
      <c r="D337" s="250"/>
      <c r="E337" s="250"/>
      <c r="F337" s="250"/>
      <c r="G337" s="250"/>
      <c r="H337" s="106">
        <f>'ITEM 3. ANEXO V - PEÇAS E MAT.'!$H$335*(1+H336)</f>
        <v>0</v>
      </c>
    </row>
    <row r="340" spans="1:8" x14ac:dyDescent="0.25">
      <c r="H340" s="88">
        <f>H337/12</f>
        <v>0</v>
      </c>
    </row>
    <row r="342" spans="1:8" x14ac:dyDescent="0.25">
      <c r="H342" s="89"/>
    </row>
  </sheetData>
  <mergeCells count="3">
    <mergeCell ref="A1:H1"/>
    <mergeCell ref="A2:H2"/>
    <mergeCell ref="A337:G337"/>
  </mergeCells>
  <conditionalFormatting sqref="A6:F77 G15:H15 G28:H28 G32:H32 G35:H35 G46:H46 G57:H57 G60:H60 G73:H73 A78:A81 C78:C81 A82:F82 A83:H83 A84:F179 G107:H107 G130:H130 G136:H136 G142:H142 G150:H150 G151 G158 G161:H161 G169:H169 A181:F235 A237:F332 A334:F334">
    <cfRule type="expression" dxfId="23" priority="8">
      <formula>$D6=$G$1</formula>
    </cfRule>
  </conditionalFormatting>
  <conditionalFormatting sqref="B78:B81 D78:F81">
    <cfRule type="expression" dxfId="22" priority="1">
      <formula>$D78=$G$1</formula>
    </cfRule>
  </conditionalFormatting>
  <pageMargins left="0.511811024" right="0.511811024" top="0.78740157499999996" bottom="0.78740157499999996" header="0.31496062000000002" footer="0.31496062000000002"/>
  <pageSetup scale="52" fitToHeight="0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8"/>
  <sheetViews>
    <sheetView workbookViewId="0">
      <selection activeCell="K22" sqref="K22"/>
    </sheetView>
  </sheetViews>
  <sheetFormatPr defaultRowHeight="12.5" x14ac:dyDescent="0.25"/>
  <cols>
    <col min="1" max="1" width="9.1796875" style="32"/>
    <col min="2" max="2" width="54.453125" style="32" customWidth="1"/>
    <col min="3" max="3" width="8.81640625" style="32" bestFit="1" customWidth="1"/>
    <col min="4" max="4" width="7.26953125" style="32" bestFit="1" customWidth="1"/>
    <col min="5" max="5" width="11.453125" style="32" customWidth="1"/>
    <col min="6" max="6" width="16.54296875" style="32" customWidth="1"/>
    <col min="7" max="7" width="9.1796875" style="32"/>
    <col min="8" max="8" width="13.26953125" style="32" bestFit="1" customWidth="1"/>
    <col min="9" max="257" width="9.1796875" style="32"/>
    <col min="258" max="258" width="54.453125" style="32" customWidth="1"/>
    <col min="259" max="259" width="8.81640625" style="32" bestFit="1" customWidth="1"/>
    <col min="260" max="260" width="7.26953125" style="32" bestFit="1" customWidth="1"/>
    <col min="261" max="261" width="11.453125" style="32" customWidth="1"/>
    <col min="262" max="262" width="16.54296875" style="32" customWidth="1"/>
    <col min="263" max="513" width="9.1796875" style="32"/>
    <col min="514" max="514" width="54.453125" style="32" customWidth="1"/>
    <col min="515" max="515" width="8.81640625" style="32" bestFit="1" customWidth="1"/>
    <col min="516" max="516" width="7.26953125" style="32" bestFit="1" customWidth="1"/>
    <col min="517" max="517" width="11.453125" style="32" customWidth="1"/>
    <col min="518" max="518" width="16.54296875" style="32" customWidth="1"/>
    <col min="519" max="769" width="9.1796875" style="32"/>
    <col min="770" max="770" width="54.453125" style="32" customWidth="1"/>
    <col min="771" max="771" width="8.81640625" style="32" bestFit="1" customWidth="1"/>
    <col min="772" max="772" width="7.26953125" style="32" bestFit="1" customWidth="1"/>
    <col min="773" max="773" width="11.453125" style="32" customWidth="1"/>
    <col min="774" max="774" width="16.54296875" style="32" customWidth="1"/>
    <col min="775" max="1025" width="9.1796875" style="32"/>
    <col min="1026" max="1026" width="54.453125" style="32" customWidth="1"/>
    <col min="1027" max="1027" width="8.81640625" style="32" bestFit="1" customWidth="1"/>
    <col min="1028" max="1028" width="7.26953125" style="32" bestFit="1" customWidth="1"/>
    <col min="1029" max="1029" width="11.453125" style="32" customWidth="1"/>
    <col min="1030" max="1030" width="16.54296875" style="32" customWidth="1"/>
    <col min="1031" max="1281" width="9.1796875" style="32"/>
    <col min="1282" max="1282" width="54.453125" style="32" customWidth="1"/>
    <col min="1283" max="1283" width="8.81640625" style="32" bestFit="1" customWidth="1"/>
    <col min="1284" max="1284" width="7.26953125" style="32" bestFit="1" customWidth="1"/>
    <col min="1285" max="1285" width="11.453125" style="32" customWidth="1"/>
    <col min="1286" max="1286" width="16.54296875" style="32" customWidth="1"/>
    <col min="1287" max="1537" width="9.1796875" style="32"/>
    <col min="1538" max="1538" width="54.453125" style="32" customWidth="1"/>
    <col min="1539" max="1539" width="8.81640625" style="32" bestFit="1" customWidth="1"/>
    <col min="1540" max="1540" width="7.26953125" style="32" bestFit="1" customWidth="1"/>
    <col min="1541" max="1541" width="11.453125" style="32" customWidth="1"/>
    <col min="1542" max="1542" width="16.54296875" style="32" customWidth="1"/>
    <col min="1543" max="1793" width="9.1796875" style="32"/>
    <col min="1794" max="1794" width="54.453125" style="32" customWidth="1"/>
    <col min="1795" max="1795" width="8.81640625" style="32" bestFit="1" customWidth="1"/>
    <col min="1796" max="1796" width="7.26953125" style="32" bestFit="1" customWidth="1"/>
    <col min="1797" max="1797" width="11.453125" style="32" customWidth="1"/>
    <col min="1798" max="1798" width="16.54296875" style="32" customWidth="1"/>
    <col min="1799" max="2049" width="9.1796875" style="32"/>
    <col min="2050" max="2050" width="54.453125" style="32" customWidth="1"/>
    <col min="2051" max="2051" width="8.81640625" style="32" bestFit="1" customWidth="1"/>
    <col min="2052" max="2052" width="7.26953125" style="32" bestFit="1" customWidth="1"/>
    <col min="2053" max="2053" width="11.453125" style="32" customWidth="1"/>
    <col min="2054" max="2054" width="16.54296875" style="32" customWidth="1"/>
    <col min="2055" max="2305" width="9.1796875" style="32"/>
    <col min="2306" max="2306" width="54.453125" style="32" customWidth="1"/>
    <col min="2307" max="2307" width="8.81640625" style="32" bestFit="1" customWidth="1"/>
    <col min="2308" max="2308" width="7.26953125" style="32" bestFit="1" customWidth="1"/>
    <col min="2309" max="2309" width="11.453125" style="32" customWidth="1"/>
    <col min="2310" max="2310" width="16.54296875" style="32" customWidth="1"/>
    <col min="2311" max="2561" width="9.1796875" style="32"/>
    <col min="2562" max="2562" width="54.453125" style="32" customWidth="1"/>
    <col min="2563" max="2563" width="8.81640625" style="32" bestFit="1" customWidth="1"/>
    <col min="2564" max="2564" width="7.26953125" style="32" bestFit="1" customWidth="1"/>
    <col min="2565" max="2565" width="11.453125" style="32" customWidth="1"/>
    <col min="2566" max="2566" width="16.54296875" style="32" customWidth="1"/>
    <col min="2567" max="2817" width="9.1796875" style="32"/>
    <col min="2818" max="2818" width="54.453125" style="32" customWidth="1"/>
    <col min="2819" max="2819" width="8.81640625" style="32" bestFit="1" customWidth="1"/>
    <col min="2820" max="2820" width="7.26953125" style="32" bestFit="1" customWidth="1"/>
    <col min="2821" max="2821" width="11.453125" style="32" customWidth="1"/>
    <col min="2822" max="2822" width="16.54296875" style="32" customWidth="1"/>
    <col min="2823" max="3073" width="9.1796875" style="32"/>
    <col min="3074" max="3074" width="54.453125" style="32" customWidth="1"/>
    <col min="3075" max="3075" width="8.81640625" style="32" bestFit="1" customWidth="1"/>
    <col min="3076" max="3076" width="7.26953125" style="32" bestFit="1" customWidth="1"/>
    <col min="3077" max="3077" width="11.453125" style="32" customWidth="1"/>
    <col min="3078" max="3078" width="16.54296875" style="32" customWidth="1"/>
    <col min="3079" max="3329" width="9.1796875" style="32"/>
    <col min="3330" max="3330" width="54.453125" style="32" customWidth="1"/>
    <col min="3331" max="3331" width="8.81640625" style="32" bestFit="1" customWidth="1"/>
    <col min="3332" max="3332" width="7.26953125" style="32" bestFit="1" customWidth="1"/>
    <col min="3333" max="3333" width="11.453125" style="32" customWidth="1"/>
    <col min="3334" max="3334" width="16.54296875" style="32" customWidth="1"/>
    <col min="3335" max="3585" width="9.1796875" style="32"/>
    <col min="3586" max="3586" width="54.453125" style="32" customWidth="1"/>
    <col min="3587" max="3587" width="8.81640625" style="32" bestFit="1" customWidth="1"/>
    <col min="3588" max="3588" width="7.26953125" style="32" bestFit="1" customWidth="1"/>
    <col min="3589" max="3589" width="11.453125" style="32" customWidth="1"/>
    <col min="3590" max="3590" width="16.54296875" style="32" customWidth="1"/>
    <col min="3591" max="3841" width="9.1796875" style="32"/>
    <col min="3842" max="3842" width="54.453125" style="32" customWidth="1"/>
    <col min="3843" max="3843" width="8.81640625" style="32" bestFit="1" customWidth="1"/>
    <col min="3844" max="3844" width="7.26953125" style="32" bestFit="1" customWidth="1"/>
    <col min="3845" max="3845" width="11.453125" style="32" customWidth="1"/>
    <col min="3846" max="3846" width="16.54296875" style="32" customWidth="1"/>
    <col min="3847" max="4097" width="9.1796875" style="32"/>
    <col min="4098" max="4098" width="54.453125" style="32" customWidth="1"/>
    <col min="4099" max="4099" width="8.81640625" style="32" bestFit="1" customWidth="1"/>
    <col min="4100" max="4100" width="7.26953125" style="32" bestFit="1" customWidth="1"/>
    <col min="4101" max="4101" width="11.453125" style="32" customWidth="1"/>
    <col min="4102" max="4102" width="16.54296875" style="32" customWidth="1"/>
    <col min="4103" max="4353" width="9.1796875" style="32"/>
    <col min="4354" max="4354" width="54.453125" style="32" customWidth="1"/>
    <col min="4355" max="4355" width="8.81640625" style="32" bestFit="1" customWidth="1"/>
    <col min="4356" max="4356" width="7.26953125" style="32" bestFit="1" customWidth="1"/>
    <col min="4357" max="4357" width="11.453125" style="32" customWidth="1"/>
    <col min="4358" max="4358" width="16.54296875" style="32" customWidth="1"/>
    <col min="4359" max="4609" width="9.1796875" style="32"/>
    <col min="4610" max="4610" width="54.453125" style="32" customWidth="1"/>
    <col min="4611" max="4611" width="8.81640625" style="32" bestFit="1" customWidth="1"/>
    <col min="4612" max="4612" width="7.26953125" style="32" bestFit="1" customWidth="1"/>
    <col min="4613" max="4613" width="11.453125" style="32" customWidth="1"/>
    <col min="4614" max="4614" width="16.54296875" style="32" customWidth="1"/>
    <col min="4615" max="4865" width="9.1796875" style="32"/>
    <col min="4866" max="4866" width="54.453125" style="32" customWidth="1"/>
    <col min="4867" max="4867" width="8.81640625" style="32" bestFit="1" customWidth="1"/>
    <col min="4868" max="4868" width="7.26953125" style="32" bestFit="1" customWidth="1"/>
    <col min="4869" max="4869" width="11.453125" style="32" customWidth="1"/>
    <col min="4870" max="4870" width="16.54296875" style="32" customWidth="1"/>
    <col min="4871" max="5121" width="9.1796875" style="32"/>
    <col min="5122" max="5122" width="54.453125" style="32" customWidth="1"/>
    <col min="5123" max="5123" width="8.81640625" style="32" bestFit="1" customWidth="1"/>
    <col min="5124" max="5124" width="7.26953125" style="32" bestFit="1" customWidth="1"/>
    <col min="5125" max="5125" width="11.453125" style="32" customWidth="1"/>
    <col min="5126" max="5126" width="16.54296875" style="32" customWidth="1"/>
    <col min="5127" max="5377" width="9.1796875" style="32"/>
    <col min="5378" max="5378" width="54.453125" style="32" customWidth="1"/>
    <col min="5379" max="5379" width="8.81640625" style="32" bestFit="1" customWidth="1"/>
    <col min="5380" max="5380" width="7.26953125" style="32" bestFit="1" customWidth="1"/>
    <col min="5381" max="5381" width="11.453125" style="32" customWidth="1"/>
    <col min="5382" max="5382" width="16.54296875" style="32" customWidth="1"/>
    <col min="5383" max="5633" width="9.1796875" style="32"/>
    <col min="5634" max="5634" width="54.453125" style="32" customWidth="1"/>
    <col min="5635" max="5635" width="8.81640625" style="32" bestFit="1" customWidth="1"/>
    <col min="5636" max="5636" width="7.26953125" style="32" bestFit="1" customWidth="1"/>
    <col min="5637" max="5637" width="11.453125" style="32" customWidth="1"/>
    <col min="5638" max="5638" width="16.54296875" style="32" customWidth="1"/>
    <col min="5639" max="5889" width="9.1796875" style="32"/>
    <col min="5890" max="5890" width="54.453125" style="32" customWidth="1"/>
    <col min="5891" max="5891" width="8.81640625" style="32" bestFit="1" customWidth="1"/>
    <col min="5892" max="5892" width="7.26953125" style="32" bestFit="1" customWidth="1"/>
    <col min="5893" max="5893" width="11.453125" style="32" customWidth="1"/>
    <col min="5894" max="5894" width="16.54296875" style="32" customWidth="1"/>
    <col min="5895" max="6145" width="9.1796875" style="32"/>
    <col min="6146" max="6146" width="54.453125" style="32" customWidth="1"/>
    <col min="6147" max="6147" width="8.81640625" style="32" bestFit="1" customWidth="1"/>
    <col min="6148" max="6148" width="7.26953125" style="32" bestFit="1" customWidth="1"/>
    <col min="6149" max="6149" width="11.453125" style="32" customWidth="1"/>
    <col min="6150" max="6150" width="16.54296875" style="32" customWidth="1"/>
    <col min="6151" max="6401" width="9.1796875" style="32"/>
    <col min="6402" max="6402" width="54.453125" style="32" customWidth="1"/>
    <col min="6403" max="6403" width="8.81640625" style="32" bestFit="1" customWidth="1"/>
    <col min="6404" max="6404" width="7.26953125" style="32" bestFit="1" customWidth="1"/>
    <col min="6405" max="6405" width="11.453125" style="32" customWidth="1"/>
    <col min="6406" max="6406" width="16.54296875" style="32" customWidth="1"/>
    <col min="6407" max="6657" width="9.1796875" style="32"/>
    <col min="6658" max="6658" width="54.453125" style="32" customWidth="1"/>
    <col min="6659" max="6659" width="8.81640625" style="32" bestFit="1" customWidth="1"/>
    <col min="6660" max="6660" width="7.26953125" style="32" bestFit="1" customWidth="1"/>
    <col min="6661" max="6661" width="11.453125" style="32" customWidth="1"/>
    <col min="6662" max="6662" width="16.54296875" style="32" customWidth="1"/>
    <col min="6663" max="6913" width="9.1796875" style="32"/>
    <col min="6914" max="6914" width="54.453125" style="32" customWidth="1"/>
    <col min="6915" max="6915" width="8.81640625" style="32" bestFit="1" customWidth="1"/>
    <col min="6916" max="6916" width="7.26953125" style="32" bestFit="1" customWidth="1"/>
    <col min="6917" max="6917" width="11.453125" style="32" customWidth="1"/>
    <col min="6918" max="6918" width="16.54296875" style="32" customWidth="1"/>
    <col min="6919" max="7169" width="9.1796875" style="32"/>
    <col min="7170" max="7170" width="54.453125" style="32" customWidth="1"/>
    <col min="7171" max="7171" width="8.81640625" style="32" bestFit="1" customWidth="1"/>
    <col min="7172" max="7172" width="7.26953125" style="32" bestFit="1" customWidth="1"/>
    <col min="7173" max="7173" width="11.453125" style="32" customWidth="1"/>
    <col min="7174" max="7174" width="16.54296875" style="32" customWidth="1"/>
    <col min="7175" max="7425" width="9.1796875" style="32"/>
    <col min="7426" max="7426" width="54.453125" style="32" customWidth="1"/>
    <col min="7427" max="7427" width="8.81640625" style="32" bestFit="1" customWidth="1"/>
    <col min="7428" max="7428" width="7.26953125" style="32" bestFit="1" customWidth="1"/>
    <col min="7429" max="7429" width="11.453125" style="32" customWidth="1"/>
    <col min="7430" max="7430" width="16.54296875" style="32" customWidth="1"/>
    <col min="7431" max="7681" width="9.1796875" style="32"/>
    <col min="7682" max="7682" width="54.453125" style="32" customWidth="1"/>
    <col min="7683" max="7683" width="8.81640625" style="32" bestFit="1" customWidth="1"/>
    <col min="7684" max="7684" width="7.26953125" style="32" bestFit="1" customWidth="1"/>
    <col min="7685" max="7685" width="11.453125" style="32" customWidth="1"/>
    <col min="7686" max="7686" width="16.54296875" style="32" customWidth="1"/>
    <col min="7687" max="7937" width="9.1796875" style="32"/>
    <col min="7938" max="7938" width="54.453125" style="32" customWidth="1"/>
    <col min="7939" max="7939" width="8.81640625" style="32" bestFit="1" customWidth="1"/>
    <col min="7940" max="7940" width="7.26953125" style="32" bestFit="1" customWidth="1"/>
    <col min="7941" max="7941" width="11.453125" style="32" customWidth="1"/>
    <col min="7942" max="7942" width="16.54296875" style="32" customWidth="1"/>
    <col min="7943" max="8193" width="9.1796875" style="32"/>
    <col min="8194" max="8194" width="54.453125" style="32" customWidth="1"/>
    <col min="8195" max="8195" width="8.81640625" style="32" bestFit="1" customWidth="1"/>
    <col min="8196" max="8196" width="7.26953125" style="32" bestFit="1" customWidth="1"/>
    <col min="8197" max="8197" width="11.453125" style="32" customWidth="1"/>
    <col min="8198" max="8198" width="16.54296875" style="32" customWidth="1"/>
    <col min="8199" max="8449" width="9.1796875" style="32"/>
    <col min="8450" max="8450" width="54.453125" style="32" customWidth="1"/>
    <col min="8451" max="8451" width="8.81640625" style="32" bestFit="1" customWidth="1"/>
    <col min="8452" max="8452" width="7.26953125" style="32" bestFit="1" customWidth="1"/>
    <col min="8453" max="8453" width="11.453125" style="32" customWidth="1"/>
    <col min="8454" max="8454" width="16.54296875" style="32" customWidth="1"/>
    <col min="8455" max="8705" width="9.1796875" style="32"/>
    <col min="8706" max="8706" width="54.453125" style="32" customWidth="1"/>
    <col min="8707" max="8707" width="8.81640625" style="32" bestFit="1" customWidth="1"/>
    <col min="8708" max="8708" width="7.26953125" style="32" bestFit="1" customWidth="1"/>
    <col min="8709" max="8709" width="11.453125" style="32" customWidth="1"/>
    <col min="8710" max="8710" width="16.54296875" style="32" customWidth="1"/>
    <col min="8711" max="8961" width="9.1796875" style="32"/>
    <col min="8962" max="8962" width="54.453125" style="32" customWidth="1"/>
    <col min="8963" max="8963" width="8.81640625" style="32" bestFit="1" customWidth="1"/>
    <col min="8964" max="8964" width="7.26953125" style="32" bestFit="1" customWidth="1"/>
    <col min="8965" max="8965" width="11.453125" style="32" customWidth="1"/>
    <col min="8966" max="8966" width="16.54296875" style="32" customWidth="1"/>
    <col min="8967" max="9217" width="9.1796875" style="32"/>
    <col min="9218" max="9218" width="54.453125" style="32" customWidth="1"/>
    <col min="9219" max="9219" width="8.81640625" style="32" bestFit="1" customWidth="1"/>
    <col min="9220" max="9220" width="7.26953125" style="32" bestFit="1" customWidth="1"/>
    <col min="9221" max="9221" width="11.453125" style="32" customWidth="1"/>
    <col min="9222" max="9222" width="16.54296875" style="32" customWidth="1"/>
    <col min="9223" max="9473" width="9.1796875" style="32"/>
    <col min="9474" max="9474" width="54.453125" style="32" customWidth="1"/>
    <col min="9475" max="9475" width="8.81640625" style="32" bestFit="1" customWidth="1"/>
    <col min="9476" max="9476" width="7.26953125" style="32" bestFit="1" customWidth="1"/>
    <col min="9477" max="9477" width="11.453125" style="32" customWidth="1"/>
    <col min="9478" max="9478" width="16.54296875" style="32" customWidth="1"/>
    <col min="9479" max="9729" width="9.1796875" style="32"/>
    <col min="9730" max="9730" width="54.453125" style="32" customWidth="1"/>
    <col min="9731" max="9731" width="8.81640625" style="32" bestFit="1" customWidth="1"/>
    <col min="9732" max="9732" width="7.26953125" style="32" bestFit="1" customWidth="1"/>
    <col min="9733" max="9733" width="11.453125" style="32" customWidth="1"/>
    <col min="9734" max="9734" width="16.54296875" style="32" customWidth="1"/>
    <col min="9735" max="9985" width="9.1796875" style="32"/>
    <col min="9986" max="9986" width="54.453125" style="32" customWidth="1"/>
    <col min="9987" max="9987" width="8.81640625" style="32" bestFit="1" customWidth="1"/>
    <col min="9988" max="9988" width="7.26953125" style="32" bestFit="1" customWidth="1"/>
    <col min="9989" max="9989" width="11.453125" style="32" customWidth="1"/>
    <col min="9990" max="9990" width="16.54296875" style="32" customWidth="1"/>
    <col min="9991" max="10241" width="9.1796875" style="32"/>
    <col min="10242" max="10242" width="54.453125" style="32" customWidth="1"/>
    <col min="10243" max="10243" width="8.81640625" style="32" bestFit="1" customWidth="1"/>
    <col min="10244" max="10244" width="7.26953125" style="32" bestFit="1" customWidth="1"/>
    <col min="10245" max="10245" width="11.453125" style="32" customWidth="1"/>
    <col min="10246" max="10246" width="16.54296875" style="32" customWidth="1"/>
    <col min="10247" max="10497" width="9.1796875" style="32"/>
    <col min="10498" max="10498" width="54.453125" style="32" customWidth="1"/>
    <col min="10499" max="10499" width="8.81640625" style="32" bestFit="1" customWidth="1"/>
    <col min="10500" max="10500" width="7.26953125" style="32" bestFit="1" customWidth="1"/>
    <col min="10501" max="10501" width="11.453125" style="32" customWidth="1"/>
    <col min="10502" max="10502" width="16.54296875" style="32" customWidth="1"/>
    <col min="10503" max="10753" width="9.1796875" style="32"/>
    <col min="10754" max="10754" width="54.453125" style="32" customWidth="1"/>
    <col min="10755" max="10755" width="8.81640625" style="32" bestFit="1" customWidth="1"/>
    <col min="10756" max="10756" width="7.26953125" style="32" bestFit="1" customWidth="1"/>
    <col min="10757" max="10757" width="11.453125" style="32" customWidth="1"/>
    <col min="10758" max="10758" width="16.54296875" style="32" customWidth="1"/>
    <col min="10759" max="11009" width="9.1796875" style="32"/>
    <col min="11010" max="11010" width="54.453125" style="32" customWidth="1"/>
    <col min="11011" max="11011" width="8.81640625" style="32" bestFit="1" customWidth="1"/>
    <col min="11012" max="11012" width="7.26953125" style="32" bestFit="1" customWidth="1"/>
    <col min="11013" max="11013" width="11.453125" style="32" customWidth="1"/>
    <col min="11014" max="11014" width="16.54296875" style="32" customWidth="1"/>
    <col min="11015" max="11265" width="9.1796875" style="32"/>
    <col min="11266" max="11266" width="54.453125" style="32" customWidth="1"/>
    <col min="11267" max="11267" width="8.81640625" style="32" bestFit="1" customWidth="1"/>
    <col min="11268" max="11268" width="7.26953125" style="32" bestFit="1" customWidth="1"/>
    <col min="11269" max="11269" width="11.453125" style="32" customWidth="1"/>
    <col min="11270" max="11270" width="16.54296875" style="32" customWidth="1"/>
    <col min="11271" max="11521" width="9.1796875" style="32"/>
    <col min="11522" max="11522" width="54.453125" style="32" customWidth="1"/>
    <col min="11523" max="11523" width="8.81640625" style="32" bestFit="1" customWidth="1"/>
    <col min="11524" max="11524" width="7.26953125" style="32" bestFit="1" customWidth="1"/>
    <col min="11525" max="11525" width="11.453125" style="32" customWidth="1"/>
    <col min="11526" max="11526" width="16.54296875" style="32" customWidth="1"/>
    <col min="11527" max="11777" width="9.1796875" style="32"/>
    <col min="11778" max="11778" width="54.453125" style="32" customWidth="1"/>
    <col min="11779" max="11779" width="8.81640625" style="32" bestFit="1" customWidth="1"/>
    <col min="11780" max="11780" width="7.26953125" style="32" bestFit="1" customWidth="1"/>
    <col min="11781" max="11781" width="11.453125" style="32" customWidth="1"/>
    <col min="11782" max="11782" width="16.54296875" style="32" customWidth="1"/>
    <col min="11783" max="12033" width="9.1796875" style="32"/>
    <col min="12034" max="12034" width="54.453125" style="32" customWidth="1"/>
    <col min="12035" max="12035" width="8.81640625" style="32" bestFit="1" customWidth="1"/>
    <col min="12036" max="12036" width="7.26953125" style="32" bestFit="1" customWidth="1"/>
    <col min="12037" max="12037" width="11.453125" style="32" customWidth="1"/>
    <col min="12038" max="12038" width="16.54296875" style="32" customWidth="1"/>
    <col min="12039" max="12289" width="9.1796875" style="32"/>
    <col min="12290" max="12290" width="54.453125" style="32" customWidth="1"/>
    <col min="12291" max="12291" width="8.81640625" style="32" bestFit="1" customWidth="1"/>
    <col min="12292" max="12292" width="7.26953125" style="32" bestFit="1" customWidth="1"/>
    <col min="12293" max="12293" width="11.453125" style="32" customWidth="1"/>
    <col min="12294" max="12294" width="16.54296875" style="32" customWidth="1"/>
    <col min="12295" max="12545" width="9.1796875" style="32"/>
    <col min="12546" max="12546" width="54.453125" style="32" customWidth="1"/>
    <col min="12547" max="12547" width="8.81640625" style="32" bestFit="1" customWidth="1"/>
    <col min="12548" max="12548" width="7.26953125" style="32" bestFit="1" customWidth="1"/>
    <col min="12549" max="12549" width="11.453125" style="32" customWidth="1"/>
    <col min="12550" max="12550" width="16.54296875" style="32" customWidth="1"/>
    <col min="12551" max="12801" width="9.1796875" style="32"/>
    <col min="12802" max="12802" width="54.453125" style="32" customWidth="1"/>
    <col min="12803" max="12803" width="8.81640625" style="32" bestFit="1" customWidth="1"/>
    <col min="12804" max="12804" width="7.26953125" style="32" bestFit="1" customWidth="1"/>
    <col min="12805" max="12805" width="11.453125" style="32" customWidth="1"/>
    <col min="12806" max="12806" width="16.54296875" style="32" customWidth="1"/>
    <col min="12807" max="13057" width="9.1796875" style="32"/>
    <col min="13058" max="13058" width="54.453125" style="32" customWidth="1"/>
    <col min="13059" max="13059" width="8.81640625" style="32" bestFit="1" customWidth="1"/>
    <col min="13060" max="13060" width="7.26953125" style="32" bestFit="1" customWidth="1"/>
    <col min="13061" max="13061" width="11.453125" style="32" customWidth="1"/>
    <col min="13062" max="13062" width="16.54296875" style="32" customWidth="1"/>
    <col min="13063" max="13313" width="9.1796875" style="32"/>
    <col min="13314" max="13314" width="54.453125" style="32" customWidth="1"/>
    <col min="13315" max="13315" width="8.81640625" style="32" bestFit="1" customWidth="1"/>
    <col min="13316" max="13316" width="7.26953125" style="32" bestFit="1" customWidth="1"/>
    <col min="13317" max="13317" width="11.453125" style="32" customWidth="1"/>
    <col min="13318" max="13318" width="16.54296875" style="32" customWidth="1"/>
    <col min="13319" max="13569" width="9.1796875" style="32"/>
    <col min="13570" max="13570" width="54.453125" style="32" customWidth="1"/>
    <col min="13571" max="13571" width="8.81640625" style="32" bestFit="1" customWidth="1"/>
    <col min="13572" max="13572" width="7.26953125" style="32" bestFit="1" customWidth="1"/>
    <col min="13573" max="13573" width="11.453125" style="32" customWidth="1"/>
    <col min="13574" max="13574" width="16.54296875" style="32" customWidth="1"/>
    <col min="13575" max="13825" width="9.1796875" style="32"/>
    <col min="13826" max="13826" width="54.453125" style="32" customWidth="1"/>
    <col min="13827" max="13827" width="8.81640625" style="32" bestFit="1" customWidth="1"/>
    <col min="13828" max="13828" width="7.26953125" style="32" bestFit="1" customWidth="1"/>
    <col min="13829" max="13829" width="11.453125" style="32" customWidth="1"/>
    <col min="13830" max="13830" width="16.54296875" style="32" customWidth="1"/>
    <col min="13831" max="14081" width="9.1796875" style="32"/>
    <col min="14082" max="14082" width="54.453125" style="32" customWidth="1"/>
    <col min="14083" max="14083" width="8.81640625" style="32" bestFit="1" customWidth="1"/>
    <col min="14084" max="14084" width="7.26953125" style="32" bestFit="1" customWidth="1"/>
    <col min="14085" max="14085" width="11.453125" style="32" customWidth="1"/>
    <col min="14086" max="14086" width="16.54296875" style="32" customWidth="1"/>
    <col min="14087" max="14337" width="9.1796875" style="32"/>
    <col min="14338" max="14338" width="54.453125" style="32" customWidth="1"/>
    <col min="14339" max="14339" width="8.81640625" style="32" bestFit="1" customWidth="1"/>
    <col min="14340" max="14340" width="7.26953125" style="32" bestFit="1" customWidth="1"/>
    <col min="14341" max="14341" width="11.453125" style="32" customWidth="1"/>
    <col min="14342" max="14342" width="16.54296875" style="32" customWidth="1"/>
    <col min="14343" max="14593" width="9.1796875" style="32"/>
    <col min="14594" max="14594" width="54.453125" style="32" customWidth="1"/>
    <col min="14595" max="14595" width="8.81640625" style="32" bestFit="1" customWidth="1"/>
    <col min="14596" max="14596" width="7.26953125" style="32" bestFit="1" customWidth="1"/>
    <col min="14597" max="14597" width="11.453125" style="32" customWidth="1"/>
    <col min="14598" max="14598" width="16.54296875" style="32" customWidth="1"/>
    <col min="14599" max="14849" width="9.1796875" style="32"/>
    <col min="14850" max="14850" width="54.453125" style="32" customWidth="1"/>
    <col min="14851" max="14851" width="8.81640625" style="32" bestFit="1" customWidth="1"/>
    <col min="14852" max="14852" width="7.26953125" style="32" bestFit="1" customWidth="1"/>
    <col min="14853" max="14853" width="11.453125" style="32" customWidth="1"/>
    <col min="14854" max="14854" width="16.54296875" style="32" customWidth="1"/>
    <col min="14855" max="15105" width="9.1796875" style="32"/>
    <col min="15106" max="15106" width="54.453125" style="32" customWidth="1"/>
    <col min="15107" max="15107" width="8.81640625" style="32" bestFit="1" customWidth="1"/>
    <col min="15108" max="15108" width="7.26953125" style="32" bestFit="1" customWidth="1"/>
    <col min="15109" max="15109" width="11.453125" style="32" customWidth="1"/>
    <col min="15110" max="15110" width="16.54296875" style="32" customWidth="1"/>
    <col min="15111" max="15361" width="9.1796875" style="32"/>
    <col min="15362" max="15362" width="54.453125" style="32" customWidth="1"/>
    <col min="15363" max="15363" width="8.81640625" style="32" bestFit="1" customWidth="1"/>
    <col min="15364" max="15364" width="7.26953125" style="32" bestFit="1" customWidth="1"/>
    <col min="15365" max="15365" width="11.453125" style="32" customWidth="1"/>
    <col min="15366" max="15366" width="16.54296875" style="32" customWidth="1"/>
    <col min="15367" max="15617" width="9.1796875" style="32"/>
    <col min="15618" max="15618" width="54.453125" style="32" customWidth="1"/>
    <col min="15619" max="15619" width="8.81640625" style="32" bestFit="1" customWidth="1"/>
    <col min="15620" max="15620" width="7.26953125" style="32" bestFit="1" customWidth="1"/>
    <col min="15621" max="15621" width="11.453125" style="32" customWidth="1"/>
    <col min="15622" max="15622" width="16.54296875" style="32" customWidth="1"/>
    <col min="15623" max="15873" width="9.1796875" style="32"/>
    <col min="15874" max="15874" width="54.453125" style="32" customWidth="1"/>
    <col min="15875" max="15875" width="8.81640625" style="32" bestFit="1" customWidth="1"/>
    <col min="15876" max="15876" width="7.26953125" style="32" bestFit="1" customWidth="1"/>
    <col min="15877" max="15877" width="11.453125" style="32" customWidth="1"/>
    <col min="15878" max="15878" width="16.54296875" style="32" customWidth="1"/>
    <col min="15879" max="16129" width="9.1796875" style="32"/>
    <col min="16130" max="16130" width="54.453125" style="32" customWidth="1"/>
    <col min="16131" max="16131" width="8.81640625" style="32" bestFit="1" customWidth="1"/>
    <col min="16132" max="16132" width="7.26953125" style="32" bestFit="1" customWidth="1"/>
    <col min="16133" max="16133" width="11.453125" style="32" customWidth="1"/>
    <col min="16134" max="16134" width="16.54296875" style="32" customWidth="1"/>
    <col min="16135" max="16384" width="9.1796875" style="32"/>
  </cols>
  <sheetData>
    <row r="1" spans="1:8" ht="13" x14ac:dyDescent="0.3">
      <c r="A1" s="235" t="s">
        <v>112</v>
      </c>
      <c r="B1" s="236"/>
      <c r="C1" s="236"/>
      <c r="D1" s="236"/>
      <c r="E1" s="236"/>
      <c r="F1" s="237"/>
    </row>
    <row r="2" spans="1:8" x14ac:dyDescent="0.25">
      <c r="A2" s="253" t="s">
        <v>1052</v>
      </c>
      <c r="B2" s="254"/>
      <c r="C2" s="254"/>
      <c r="D2" s="254"/>
      <c r="E2" s="254"/>
      <c r="F2" s="255"/>
    </row>
    <row r="3" spans="1:8" ht="13" thickBot="1" x14ac:dyDescent="0.3">
      <c r="A3" s="256" t="s">
        <v>113</v>
      </c>
      <c r="B3" s="257"/>
      <c r="C3" s="257"/>
      <c r="D3" s="257"/>
      <c r="E3" s="257"/>
      <c r="F3" s="258"/>
    </row>
    <row r="4" spans="1:8" ht="25" x14ac:dyDescent="0.25">
      <c r="A4" s="58" t="s">
        <v>99</v>
      </c>
      <c r="B4" s="58" t="s">
        <v>114</v>
      </c>
      <c r="C4" s="59" t="s">
        <v>111</v>
      </c>
      <c r="D4" s="60" t="s">
        <v>115</v>
      </c>
      <c r="E4" s="61" t="s">
        <v>116</v>
      </c>
      <c r="F4" s="61" t="s">
        <v>107</v>
      </c>
    </row>
    <row r="5" spans="1:8" ht="25" x14ac:dyDescent="0.25">
      <c r="A5" s="34" t="s">
        <v>117</v>
      </c>
      <c r="B5" s="35" t="s">
        <v>118</v>
      </c>
      <c r="C5" s="33" t="s">
        <v>119</v>
      </c>
      <c r="D5" s="36">
        <v>12</v>
      </c>
      <c r="E5" s="152"/>
      <c r="F5" s="37">
        <f>ROUND(D5*E5,2)</f>
        <v>0</v>
      </c>
    </row>
    <row r="6" spans="1:8" ht="25" x14ac:dyDescent="0.25">
      <c r="A6" s="34" t="s">
        <v>120</v>
      </c>
      <c r="B6" s="35" t="s">
        <v>1048</v>
      </c>
      <c r="C6" s="33" t="s">
        <v>119</v>
      </c>
      <c r="D6" s="36">
        <v>12</v>
      </c>
      <c r="E6" s="152"/>
      <c r="F6" s="37">
        <f>ROUND(D6*E6,2)</f>
        <v>0</v>
      </c>
    </row>
    <row r="7" spans="1:8" x14ac:dyDescent="0.25">
      <c r="A7" s="54" t="s">
        <v>145</v>
      </c>
      <c r="B7" s="35" t="s">
        <v>1049</v>
      </c>
      <c r="C7" s="33" t="s">
        <v>119</v>
      </c>
      <c r="D7" s="36">
        <v>12</v>
      </c>
      <c r="E7" s="152"/>
      <c r="F7" s="37">
        <f>ROUND(D7*E7,2)</f>
        <v>0</v>
      </c>
    </row>
    <row r="8" spans="1:8" ht="13" thickBot="1" x14ac:dyDescent="0.3">
      <c r="A8" s="54" t="s">
        <v>145</v>
      </c>
      <c r="B8" s="35" t="s">
        <v>1123</v>
      </c>
      <c r="C8" s="33" t="s">
        <v>119</v>
      </c>
      <c r="D8" s="36">
        <v>12</v>
      </c>
      <c r="E8" s="152"/>
      <c r="F8" s="37">
        <f>ROUND(D8*E8,2)</f>
        <v>0</v>
      </c>
    </row>
    <row r="9" spans="1:8" ht="14" x14ac:dyDescent="0.3">
      <c r="A9" s="259" t="s">
        <v>121</v>
      </c>
      <c r="B9" s="260"/>
      <c r="C9" s="260"/>
      <c r="D9" s="260"/>
      <c r="E9" s="260"/>
      <c r="F9" s="55">
        <f>+SUM(F5:F8)</f>
        <v>0</v>
      </c>
    </row>
    <row r="10" spans="1:8" ht="14.5" x14ac:dyDescent="0.35">
      <c r="A10" s="261" t="s">
        <v>1146</v>
      </c>
      <c r="B10" s="262"/>
      <c r="C10" s="262"/>
      <c r="D10" s="262"/>
      <c r="E10" s="262"/>
      <c r="F10" s="56"/>
    </row>
    <row r="11" spans="1:8" ht="15" thickBot="1" x14ac:dyDescent="0.4">
      <c r="A11" s="251" t="s">
        <v>1144</v>
      </c>
      <c r="B11" s="252"/>
      <c r="C11" s="252"/>
      <c r="D11" s="252"/>
      <c r="E11" s="252"/>
      <c r="F11" s="57">
        <f>ROUND(F9*(1+F10),2)</f>
        <v>0</v>
      </c>
      <c r="H11" s="87"/>
    </row>
    <row r="12" spans="1:8" x14ac:dyDescent="0.25">
      <c r="H12" s="87"/>
    </row>
    <row r="14" spans="1:8" x14ac:dyDescent="0.25">
      <c r="H14" s="87"/>
    </row>
    <row r="18" spans="8:8" x14ac:dyDescent="0.25">
      <c r="H18" s="38"/>
    </row>
  </sheetData>
  <mergeCells count="6">
    <mergeCell ref="A11:E11"/>
    <mergeCell ref="A1:F1"/>
    <mergeCell ref="A2:F2"/>
    <mergeCell ref="A3:F3"/>
    <mergeCell ref="A9:E9"/>
    <mergeCell ref="A10:E10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Supervisão Técnica</vt:lpstr>
      <vt:lpstr> Mecânico de Ref.</vt:lpstr>
      <vt:lpstr> Eletrotécnico</vt:lpstr>
      <vt:lpstr>Oficial</vt:lpstr>
      <vt:lpstr>Auxiliar Manutenção</vt:lpstr>
      <vt:lpstr>ITEM I - Resumo MO</vt:lpstr>
      <vt:lpstr>ITEM 2.ANEXO IV - EVENTUAIS</vt:lpstr>
      <vt:lpstr>ITEM 3. ANEXO V - PEÇAS E MAT.</vt:lpstr>
      <vt:lpstr>ITEM4.ANEXO VI - ESPECIALIZADOS</vt:lpstr>
      <vt:lpstr>UNIFORMES</vt:lpstr>
      <vt:lpstr>EPI</vt:lpstr>
      <vt:lpstr>INSTRUMENTOS</vt:lpstr>
      <vt:lpstr>BDI's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Hadrienne da Silva Coelho</dc:creator>
  <cp:lastModifiedBy>Fernando Ferraz Fernandes de Oliveira</cp:lastModifiedBy>
  <cp:lastPrinted>2019-02-04T14:29:56Z</cp:lastPrinted>
  <dcterms:created xsi:type="dcterms:W3CDTF">2018-05-24T21:11:43Z</dcterms:created>
  <dcterms:modified xsi:type="dcterms:W3CDTF">2024-03-04T18:44:41Z</dcterms:modified>
</cp:coreProperties>
</file>